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chow.hunghoeng\Desktop\NEW WEBSITE LAUNCH 2017-18\"/>
    </mc:Choice>
  </mc:AlternateContent>
  <xr:revisionPtr revIDLastSave="0" documentId="8_{3A03BE99-1BCC-4225-9EF5-CCEDEF13ED3F}" xr6:coauthVersionLast="36" xr6:coauthVersionMax="36" xr10:uidLastSave="{00000000-0000-0000-0000-000000000000}"/>
  <bookViews>
    <workbookView xWindow="0" yWindow="0" windowWidth="20490" windowHeight="6045" xr2:uid="{00000000-000D-0000-FFFF-FFFF00000000}"/>
  </bookViews>
  <sheets>
    <sheet name="FY2005-CY2019 DATA" sheetId="2" r:id="rId1"/>
    <sheet name="Sheet1" sheetId="7" r:id="rId2"/>
    <sheet name="Sheet2" sheetId="8" r:id="rId3"/>
  </sheets>
  <definedNames>
    <definedName name="Interest_Cost">#REF!</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1" i="2" l="1"/>
  <c r="I31" i="2"/>
  <c r="J31" i="2"/>
  <c r="K31" i="2"/>
  <c r="G31" i="2"/>
  <c r="I23" i="2" l="1"/>
  <c r="I25" i="2" s="1"/>
  <c r="H25" i="2"/>
  <c r="G25" i="2"/>
  <c r="J76" i="2"/>
  <c r="I76" i="2"/>
  <c r="B31" i="2" l="1"/>
  <c r="C31" i="2"/>
  <c r="D31" i="2" l="1"/>
  <c r="C76" i="2"/>
  <c r="C83" i="2"/>
  <c r="C16" i="2" l="1"/>
  <c r="C8" i="2"/>
  <c r="K8" i="2" l="1"/>
  <c r="J25" i="2" l="1"/>
  <c r="I83" i="2" l="1"/>
  <c r="J83" i="2"/>
  <c r="J16" i="2"/>
  <c r="J8" i="2"/>
  <c r="H83" i="2"/>
  <c r="H16" i="2"/>
  <c r="I16" i="2"/>
  <c r="I8" i="2"/>
  <c r="H76" i="2"/>
  <c r="H8" i="2"/>
  <c r="G83" i="2"/>
  <c r="G16" i="2"/>
  <c r="G8" i="2"/>
  <c r="F8" i="2"/>
  <c r="F16" i="2"/>
  <c r="E81" i="2"/>
  <c r="E82" i="2"/>
  <c r="E74" i="2"/>
  <c r="E75" i="2"/>
  <c r="E16" i="2"/>
  <c r="E8" i="2"/>
  <c r="D16" i="2"/>
  <c r="D8" i="2"/>
  <c r="B83" i="2"/>
  <c r="B76" i="2"/>
  <c r="B8" i="2"/>
  <c r="B11" i="2"/>
  <c r="B12" i="2"/>
  <c r="B13" i="2"/>
  <c r="B14" i="2"/>
  <c r="F83" i="2"/>
  <c r="F76" i="2"/>
  <c r="E83" i="2" l="1"/>
  <c r="E76" i="2"/>
  <c r="B16" i="2"/>
  <c r="D76" i="2"/>
  <c r="G76" i="2"/>
  <c r="D83" i="2"/>
  <c r="K83" i="2" l="1"/>
</calcChain>
</file>

<file path=xl/sharedStrings.xml><?xml version="1.0" encoding="utf-8"?>
<sst xmlns="http://schemas.openxmlformats.org/spreadsheetml/2006/main" count="88" uniqueCount="50">
  <si>
    <t>FY2005</t>
  </si>
  <si>
    <t>Confectionery &amp; Beverage Ingredients</t>
  </si>
  <si>
    <t>Food Staples &amp; Packaged Foods</t>
  </si>
  <si>
    <t>Africa</t>
  </si>
  <si>
    <t>Americas</t>
  </si>
  <si>
    <t>Europe</t>
  </si>
  <si>
    <t>Sales Revenue (S$million)</t>
  </si>
  <si>
    <t>Top 25 Customers' Share of Total Sales Revenue (%)</t>
  </si>
  <si>
    <t>Number of Customers</t>
  </si>
  <si>
    <t>Shareholders' Funds (S$million)</t>
  </si>
  <si>
    <t>Earnings Per Share (cents)</t>
  </si>
  <si>
    <t xml:space="preserve">Total </t>
  </si>
  <si>
    <t>Total</t>
  </si>
  <si>
    <t>Asia &amp; Middle East</t>
  </si>
  <si>
    <t>FY2007</t>
  </si>
  <si>
    <t>Return on Beginning-of-Period Equity (%)</t>
  </si>
  <si>
    <t>Sales Volume ('000 metric tonnes)</t>
  </si>
  <si>
    <t>FY2008</t>
  </si>
  <si>
    <t>FY2009</t>
  </si>
  <si>
    <t>FY2010</t>
  </si>
  <si>
    <t>Commodity Financial Services</t>
  </si>
  <si>
    <t>Earnings Before Interest, Tax, Depreciation &amp; Amortisation (S$million)</t>
  </si>
  <si>
    <t>Upstream</t>
  </si>
  <si>
    <t>Midstream &amp; Downstream</t>
  </si>
  <si>
    <t>FY2011</t>
  </si>
  <si>
    <t>FY2012</t>
  </si>
  <si>
    <t>Net Asset Value Per Share (cents)</t>
  </si>
  <si>
    <t>Profit After Tax and Minority Interest</t>
  </si>
  <si>
    <t>FY2013</t>
  </si>
  <si>
    <t>FY2014</t>
  </si>
  <si>
    <t>Invested Capital (S$million)</t>
  </si>
  <si>
    <t>FY2006</t>
  </si>
  <si>
    <t xml:space="preserve">Operational Profit After Tax and Minority Interest </t>
  </si>
  <si>
    <t xml:space="preserve">Supply Chain </t>
  </si>
  <si>
    <t>- Fixed Capital</t>
  </si>
  <si>
    <t xml:space="preserve">- Working Capital </t>
  </si>
  <si>
    <t>Sourcing Volume by Region ('000 metric tonnes)</t>
  </si>
  <si>
    <t>Sales Revenue By Region (S$million)</t>
  </si>
  <si>
    <t xml:space="preserve">Edible Nuts and Spices </t>
  </si>
  <si>
    <t>Industrial Raw Materials, Logistics and Infrastructure</t>
  </si>
  <si>
    <t>Confectionery and Beverage Ingredients</t>
  </si>
  <si>
    <t>Food Staples and Packaged Foods</t>
  </si>
  <si>
    <t>Supply Chain and Value-added Services</t>
  </si>
  <si>
    <t>Midstream and Downstream</t>
  </si>
  <si>
    <t xml:space="preserve">2) 2014 and 2015 have been restated on account of SFRS 16 and 41  </t>
  </si>
  <si>
    <t>Notes:</t>
  </si>
  <si>
    <t>restated</t>
  </si>
  <si>
    <t>Industrial Raw Materials, Infrastructure &amp; Logistics</t>
  </si>
  <si>
    <t xml:space="preserve">Edible Nuts &amp; Spices </t>
  </si>
  <si>
    <t>1) FY2005-FY2014 refer to the financial year from 1 July to 30 June. In January 2015, we announced a fiscal year-end change from 30 June to 31 December. The change enables us to align our fiscal year to comply with the group consolidation and reporting requirements of our majority shareholder. The Company now follows a January to December fiscal year. 2014 to 2019 are financial years from 1 January to 31 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</si>
</sst>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_(* \(#,##0\);_(* &quot;-&quot;_);_(@_)"/>
    <numFmt numFmtId="165" formatCode="_(* #,##0.00_);_(* \(#,##0.00\);_(* &quot;-&quot;??_);_(@_)"/>
    <numFmt numFmtId="166" formatCode="#,##0.0_);\(#,##0.0\)"/>
    <numFmt numFmtId="167" formatCode="0.0%"/>
    <numFmt numFmtId="168" formatCode="0.0"/>
    <numFmt numFmtId="169" formatCode="#,##0.0"/>
    <numFmt numFmtId="170" formatCode="0.0_);\(0.0\)"/>
    <numFmt numFmtId="171" formatCode="_(* #,##0_);_(* \(#,##0\);_(* &quot;-&quot;??_);_(@_)"/>
    <numFmt numFmtId="172" formatCode="_(* #,##0.0_);_(* \(#,##0.0\);_(* &quot;-&quot;??_);_(@_)"/>
    <numFmt numFmtId="173" formatCode="_(* #,##0.0_);_(* \(#,##0.0\);_(* &quot;-&quot;?_);_(@_)"/>
    <numFmt numFmtId="174" formatCode="#,##0_);\(#,##0\)"/>
  </numFmts>
  <fonts count="11" x14ac:knownFonts="1">
    <font>
      <sz val="10"/>
      <name val="Arial"/>
    </font>
    <font>
      <sz val="10"/>
      <name val="Arial"/>
      <family val="2"/>
    </font>
    <font>
      <b/>
      <sz val="10"/>
      <name val="Arial"/>
      <family val="2"/>
    </font>
    <font>
      <sz val="8"/>
      <name val="Arial"/>
      <family val="2"/>
    </font>
    <font>
      <sz val="10"/>
      <name val="Arial"/>
      <family val="2"/>
    </font>
    <font>
      <i/>
      <sz val="10"/>
      <name val="Arial"/>
      <family val="2"/>
    </font>
    <font>
      <sz val="10"/>
      <color indexed="46"/>
      <name val="Arial"/>
      <family val="2"/>
    </font>
    <font>
      <b/>
      <sz val="10"/>
      <color theme="0"/>
      <name val="Arial"/>
      <family val="2"/>
    </font>
    <font>
      <sz val="10"/>
      <color rgb="FF0070C0"/>
      <name val="Arial"/>
      <family val="2"/>
    </font>
    <font>
      <sz val="11"/>
      <name val="Arial"/>
      <family val="2"/>
    </font>
    <font>
      <sz val="10"/>
      <color rgb="FF000000"/>
      <name val="Arial"/>
      <family val="2"/>
    </font>
  </fonts>
  <fills count="9">
    <fill>
      <patternFill patternType="none"/>
    </fill>
    <fill>
      <patternFill patternType="gray125"/>
    </fill>
    <fill>
      <patternFill patternType="solid">
        <fgColor indexed="11"/>
        <bgColor indexed="64"/>
      </patternFill>
    </fill>
    <fill>
      <patternFill patternType="solid">
        <fgColor indexed="14"/>
        <bgColor indexed="64"/>
      </patternFill>
    </fill>
    <fill>
      <patternFill patternType="solid">
        <fgColor indexed="45"/>
        <bgColor indexed="64"/>
      </patternFill>
    </fill>
    <fill>
      <patternFill patternType="solid">
        <fgColor indexed="46"/>
        <bgColor indexed="64"/>
      </patternFill>
    </fill>
    <fill>
      <patternFill patternType="solid">
        <fgColor rgb="FF0070C0"/>
        <bgColor indexed="64"/>
      </patternFill>
    </fill>
    <fill>
      <patternFill patternType="solid">
        <fgColor theme="0" tint="-0.14999847407452621"/>
        <bgColor indexed="64"/>
      </patternFill>
    </fill>
    <fill>
      <patternFill patternType="solid">
        <fgColor rgb="FF92D050"/>
        <bgColor indexed="64"/>
      </patternFill>
    </fill>
  </fills>
  <borders count="4">
    <border>
      <left/>
      <right/>
      <top/>
      <bottom/>
      <diagonal/>
    </border>
    <border>
      <left/>
      <right/>
      <top/>
      <bottom style="thin">
        <color indexed="64"/>
      </bottom>
      <diagonal/>
    </border>
    <border>
      <left/>
      <right/>
      <top style="thin">
        <color indexed="64"/>
      </top>
      <bottom/>
      <diagonal/>
    </border>
    <border>
      <left/>
      <right/>
      <top/>
      <bottom style="thin">
        <color rgb="FF9BBB59"/>
      </bottom>
      <diagonal/>
    </border>
  </borders>
  <cellStyleXfs count="4">
    <xf numFmtId="0" fontId="0" fillId="0" borderId="0" applyNumberFormat="0" applyFont="0" applyFill="0" applyBorder="0" applyAlignment="0" applyProtection="0"/>
    <xf numFmtId="0" fontId="4" fillId="0" borderId="0" applyNumberFormat="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154">
    <xf numFmtId="0" fontId="0" fillId="0" borderId="0" xfId="0"/>
    <xf numFmtId="37" fontId="2" fillId="0" borderId="0" xfId="1" applyNumberFormat="1" applyFont="1" applyFill="1" applyBorder="1"/>
    <xf numFmtId="167" fontId="2" fillId="0" borderId="1" xfId="1" applyNumberFormat="1" applyFont="1" applyBorder="1"/>
    <xf numFmtId="0" fontId="2" fillId="2" borderId="0" xfId="1" applyFont="1" applyFill="1"/>
    <xf numFmtId="0" fontId="2" fillId="4" borderId="0" xfId="1" applyFont="1" applyFill="1"/>
    <xf numFmtId="0" fontId="2" fillId="5" borderId="0" xfId="1" applyFont="1" applyFill="1"/>
    <xf numFmtId="0" fontId="2" fillId="0" borderId="0" xfId="1" applyFont="1" applyFill="1"/>
    <xf numFmtId="0" fontId="2" fillId="0" borderId="0" xfId="1" applyFont="1"/>
    <xf numFmtId="37" fontId="2" fillId="0" borderId="0" xfId="1" applyNumberFormat="1" applyFont="1"/>
    <xf numFmtId="167" fontId="2" fillId="0" borderId="0" xfId="1" applyNumberFormat="1" applyFont="1"/>
    <xf numFmtId="3" fontId="2" fillId="0" borderId="0" xfId="1" applyNumberFormat="1" applyFont="1"/>
    <xf numFmtId="166" fontId="2" fillId="0" borderId="0" xfId="1" applyNumberFormat="1" applyFont="1"/>
    <xf numFmtId="169" fontId="2" fillId="0" borderId="0" xfId="1" applyNumberFormat="1" applyFont="1"/>
    <xf numFmtId="0" fontId="2" fillId="0" borderId="1" xfId="1" applyFont="1" applyBorder="1"/>
    <xf numFmtId="167" fontId="2" fillId="0" borderId="1" xfId="1" applyNumberFormat="1" applyFont="1" applyFill="1" applyBorder="1"/>
    <xf numFmtId="167" fontId="2" fillId="0" borderId="0" xfId="1" applyNumberFormat="1" applyFont="1" applyFill="1" applyBorder="1"/>
    <xf numFmtId="3" fontId="1" fillId="0" borderId="0" xfId="1" applyNumberFormat="1" applyFont="1" applyFill="1"/>
    <xf numFmtId="3" fontId="1" fillId="0" borderId="1" xfId="1" applyNumberFormat="1" applyFont="1" applyFill="1" applyBorder="1"/>
    <xf numFmtId="0" fontId="2" fillId="0" borderId="0" xfId="1" applyFont="1" applyBorder="1"/>
    <xf numFmtId="0" fontId="6" fillId="5" borderId="0" xfId="1" applyFont="1" applyFill="1"/>
    <xf numFmtId="37" fontId="2" fillId="0" borderId="2" xfId="1" applyNumberFormat="1" applyFont="1" applyBorder="1"/>
    <xf numFmtId="0" fontId="2" fillId="6" borderId="0" xfId="1" applyFont="1" applyFill="1" applyBorder="1"/>
    <xf numFmtId="0" fontId="7" fillId="6" borderId="0" xfId="1" applyFont="1" applyFill="1"/>
    <xf numFmtId="166" fontId="2" fillId="0" borderId="0" xfId="1" applyNumberFormat="1" applyFont="1" applyFill="1" applyBorder="1"/>
    <xf numFmtId="0" fontId="7" fillId="3" borderId="0" xfId="1" applyFont="1" applyFill="1"/>
    <xf numFmtId="172" fontId="2" fillId="0" borderId="0" xfId="1" applyNumberFormat="1" applyFont="1" applyFill="1" applyBorder="1"/>
    <xf numFmtId="169" fontId="2" fillId="0" borderId="2" xfId="1" applyNumberFormat="1" applyFont="1" applyFill="1" applyBorder="1"/>
    <xf numFmtId="0" fontId="2" fillId="0" borderId="0" xfId="1" applyFont="1" applyFill="1" applyBorder="1"/>
    <xf numFmtId="168" fontId="1" fillId="0" borderId="0" xfId="1" applyNumberFormat="1" applyFont="1" applyFill="1" applyBorder="1"/>
    <xf numFmtId="169" fontId="2" fillId="0" borderId="0" xfId="1" applyNumberFormat="1" applyFont="1" applyFill="1"/>
    <xf numFmtId="0" fontId="2" fillId="0" borderId="1" xfId="1" applyFont="1" applyFill="1" applyBorder="1"/>
    <xf numFmtId="167" fontId="2" fillId="0" borderId="0" xfId="3" applyNumberFormat="1" applyFont="1"/>
    <xf numFmtId="0" fontId="1" fillId="0" borderId="0" xfId="1" applyFont="1"/>
    <xf numFmtId="0" fontId="1" fillId="0" borderId="0" xfId="0" applyFont="1"/>
    <xf numFmtId="0" fontId="2" fillId="8" borderId="0" xfId="1" applyFont="1" applyFill="1"/>
    <xf numFmtId="166" fontId="1" fillId="0" borderId="0" xfId="1" applyNumberFormat="1" applyFont="1"/>
    <xf numFmtId="37" fontId="2" fillId="0" borderId="1" xfId="1" applyNumberFormat="1" applyFont="1" applyFill="1" applyBorder="1"/>
    <xf numFmtId="37" fontId="2" fillId="0" borderId="0" xfId="1" applyNumberFormat="1" applyFont="1" applyFill="1"/>
    <xf numFmtId="168" fontId="2" fillId="0" borderId="0" xfId="1" applyNumberFormat="1" applyFont="1" applyFill="1" applyBorder="1"/>
    <xf numFmtId="172" fontId="2" fillId="0" borderId="0" xfId="2" applyNumberFormat="1" applyFont="1" applyFill="1" applyBorder="1"/>
    <xf numFmtId="166" fontId="2" fillId="0" borderId="0" xfId="1" applyNumberFormat="1" applyFont="1" applyFill="1"/>
    <xf numFmtId="169" fontId="1" fillId="0" borderId="0" xfId="0" applyNumberFormat="1" applyFont="1" applyAlignment="1">
      <alignment vertical="center"/>
    </xf>
    <xf numFmtId="169" fontId="1" fillId="0" borderId="1" xfId="0" applyNumberFormat="1" applyFont="1" applyBorder="1" applyAlignment="1">
      <alignment vertical="center"/>
    </xf>
    <xf numFmtId="0" fontId="2" fillId="0" borderId="0" xfId="0" applyFont="1" applyBorder="1"/>
    <xf numFmtId="167" fontId="2" fillId="0" borderId="0" xfId="3" applyNumberFormat="1" applyFont="1" applyBorder="1"/>
    <xf numFmtId="172" fontId="1" fillId="0" borderId="0" xfId="2" applyNumberFormat="1" applyFont="1" applyBorder="1"/>
    <xf numFmtId="0" fontId="1" fillId="0" borderId="0" xfId="0" applyFont="1" applyBorder="1"/>
    <xf numFmtId="167" fontId="2" fillId="0" borderId="0" xfId="1" applyNumberFormat="1" applyFont="1" applyBorder="1"/>
    <xf numFmtId="168" fontId="2" fillId="0" borderId="0" xfId="1" applyNumberFormat="1" applyFont="1"/>
    <xf numFmtId="171" fontId="1" fillId="0" borderId="1" xfId="2" applyNumberFormat="1" applyFont="1" applyBorder="1"/>
    <xf numFmtId="171" fontId="2" fillId="0" borderId="0" xfId="2" applyNumberFormat="1" applyFont="1"/>
    <xf numFmtId="0" fontId="5" fillId="0" borderId="0" xfId="0" quotePrefix="1" applyFont="1"/>
    <xf numFmtId="166" fontId="5" fillId="0" borderId="0" xfId="1" applyNumberFormat="1" applyFont="1"/>
    <xf numFmtId="166" fontId="5" fillId="0" borderId="0" xfId="1" applyNumberFormat="1" applyFont="1" applyBorder="1"/>
    <xf numFmtId="0" fontId="5" fillId="0" borderId="0" xfId="0" quotePrefix="1" applyFont="1" applyBorder="1"/>
    <xf numFmtId="172" fontId="2" fillId="0" borderId="0" xfId="2" applyNumberFormat="1" applyFont="1"/>
    <xf numFmtId="0" fontId="1" fillId="2" borderId="0" xfId="1" applyFont="1" applyFill="1"/>
    <xf numFmtId="167" fontId="1" fillId="0" borderId="0" xfId="1" applyNumberFormat="1" applyFont="1"/>
    <xf numFmtId="37" fontId="1" fillId="0" borderId="0" xfId="1" applyNumberFormat="1" applyFont="1" applyFill="1"/>
    <xf numFmtId="167" fontId="1" fillId="0" borderId="0" xfId="0" applyNumberFormat="1" applyFont="1"/>
    <xf numFmtId="0" fontId="1" fillId="0" borderId="1" xfId="0" applyFont="1" applyFill="1" applyBorder="1"/>
    <xf numFmtId="37" fontId="1" fillId="0" borderId="1" xfId="1" applyNumberFormat="1" applyFont="1" applyFill="1" applyBorder="1"/>
    <xf numFmtId="3" fontId="2" fillId="0" borderId="0" xfId="1" applyNumberFormat="1" applyFont="1" applyFill="1"/>
    <xf numFmtId="0" fontId="1" fillId="3" borderId="0" xfId="1" applyFont="1" applyFill="1"/>
    <xf numFmtId="169" fontId="1" fillId="0" borderId="0" xfId="1" applyNumberFormat="1" applyFont="1" applyFill="1"/>
    <xf numFmtId="169" fontId="1" fillId="0" borderId="0" xfId="1" applyNumberFormat="1" applyFont="1"/>
    <xf numFmtId="169" fontId="1" fillId="0" borderId="0" xfId="1" applyNumberFormat="1" applyFont="1" applyFill="1" applyBorder="1"/>
    <xf numFmtId="169" fontId="1" fillId="0" borderId="0" xfId="1" applyNumberFormat="1" applyFont="1" applyBorder="1"/>
    <xf numFmtId="0" fontId="1" fillId="0" borderId="1" xfId="0" applyFont="1" applyBorder="1"/>
    <xf numFmtId="169" fontId="1" fillId="0" borderId="1" xfId="1" applyNumberFormat="1" applyFont="1" applyFill="1" applyBorder="1"/>
    <xf numFmtId="168" fontId="1" fillId="0" borderId="0" xfId="1" applyNumberFormat="1" applyFont="1" applyBorder="1"/>
    <xf numFmtId="170" fontId="1" fillId="0" borderId="1" xfId="1" applyNumberFormat="1" applyFont="1" applyBorder="1"/>
    <xf numFmtId="0" fontId="1" fillId="0" borderId="1" xfId="1" applyFont="1" applyBorder="1"/>
    <xf numFmtId="168" fontId="1" fillId="0" borderId="1" xfId="1" applyNumberFormat="1" applyFont="1" applyFill="1" applyBorder="1"/>
    <xf numFmtId="168" fontId="1" fillId="0" borderId="1" xfId="1" applyNumberFormat="1" applyFont="1" applyBorder="1"/>
    <xf numFmtId="37" fontId="1" fillId="0" borderId="0" xfId="1" applyNumberFormat="1" applyFont="1"/>
    <xf numFmtId="37" fontId="1" fillId="8" borderId="0" xfId="1" applyNumberFormat="1" applyFont="1" applyFill="1"/>
    <xf numFmtId="37" fontId="1" fillId="0" borderId="0" xfId="1" applyNumberFormat="1" applyFont="1" applyFill="1" applyBorder="1"/>
    <xf numFmtId="37" fontId="1" fillId="0" borderId="0" xfId="1" applyNumberFormat="1" applyFont="1" applyBorder="1"/>
    <xf numFmtId="166" fontId="1" fillId="0" borderId="0" xfId="1" applyNumberFormat="1" applyFont="1" applyBorder="1"/>
    <xf numFmtId="166" fontId="1" fillId="0" borderId="0" xfId="1" applyNumberFormat="1" applyFont="1" applyFill="1" applyBorder="1"/>
    <xf numFmtId="0" fontId="1" fillId="0" borderId="0" xfId="1" applyFont="1" applyBorder="1"/>
    <xf numFmtId="0" fontId="1" fillId="4" borderId="0" xfId="1" applyFont="1" applyFill="1"/>
    <xf numFmtId="171" fontId="1" fillId="0" borderId="0" xfId="2" applyNumberFormat="1" applyFont="1" applyFill="1"/>
    <xf numFmtId="164" fontId="1" fillId="0" borderId="0" xfId="0" applyNumberFormat="1" applyFont="1"/>
    <xf numFmtId="3" fontId="1" fillId="0" borderId="0" xfId="3" applyNumberFormat="1" applyFont="1"/>
    <xf numFmtId="171" fontId="1" fillId="0" borderId="0" xfId="2" applyNumberFormat="1" applyFont="1"/>
    <xf numFmtId="171" fontId="1" fillId="0" borderId="0" xfId="2" applyNumberFormat="1" applyFont="1" applyFill="1" applyBorder="1"/>
    <xf numFmtId="171" fontId="1" fillId="0" borderId="1" xfId="2" applyNumberFormat="1" applyFont="1" applyFill="1" applyBorder="1"/>
    <xf numFmtId="164" fontId="1" fillId="0" borderId="1" xfId="0" applyNumberFormat="1" applyFont="1" applyBorder="1"/>
    <xf numFmtId="3" fontId="1" fillId="0" borderId="1" xfId="3" applyNumberFormat="1" applyFont="1" applyBorder="1"/>
    <xf numFmtId="167" fontId="1" fillId="0" borderId="0" xfId="3" applyNumberFormat="1" applyFont="1"/>
    <xf numFmtId="0" fontId="1" fillId="0" borderId="0" xfId="1" applyFont="1" applyFill="1"/>
    <xf numFmtId="164" fontId="1" fillId="0" borderId="0" xfId="1" applyNumberFormat="1" applyFont="1" applyFill="1"/>
    <xf numFmtId="172" fontId="1" fillId="0" borderId="0" xfId="2" applyNumberFormat="1" applyFont="1" applyFill="1"/>
    <xf numFmtId="166" fontId="1" fillId="0" borderId="0" xfId="1" applyNumberFormat="1" applyFont="1" applyFill="1"/>
    <xf numFmtId="169" fontId="1" fillId="0" borderId="0" xfId="2" applyNumberFormat="1" applyFont="1" applyFill="1"/>
    <xf numFmtId="173" fontId="1" fillId="0" borderId="0" xfId="0" applyNumberFormat="1" applyFont="1" applyFill="1"/>
    <xf numFmtId="169" fontId="1" fillId="0" borderId="0" xfId="2" applyNumberFormat="1" applyFont="1" applyFill="1" applyBorder="1"/>
    <xf numFmtId="166" fontId="1" fillId="0" borderId="1" xfId="1" applyNumberFormat="1" applyFont="1" applyFill="1" applyBorder="1"/>
    <xf numFmtId="169" fontId="1" fillId="0" borderId="1" xfId="2" applyNumberFormat="1" applyFont="1" applyFill="1" applyBorder="1"/>
    <xf numFmtId="173" fontId="1" fillId="0" borderId="1" xfId="0" applyNumberFormat="1" applyFont="1" applyFill="1" applyBorder="1"/>
    <xf numFmtId="168" fontId="1" fillId="0" borderId="0" xfId="1" applyNumberFormat="1" applyFont="1" applyFill="1"/>
    <xf numFmtId="168" fontId="1" fillId="0" borderId="0" xfId="1" applyNumberFormat="1" applyFont="1"/>
    <xf numFmtId="0" fontId="1" fillId="7" borderId="0" xfId="0" applyFont="1" applyFill="1"/>
    <xf numFmtId="172" fontId="1" fillId="0" borderId="0" xfId="2" applyNumberFormat="1" applyFont="1" applyFill="1" applyAlignment="1">
      <alignment horizontal="right"/>
    </xf>
    <xf numFmtId="172" fontId="1" fillId="0" borderId="1" xfId="2" applyNumberFormat="1" applyFont="1" applyFill="1" applyBorder="1" applyAlignment="1">
      <alignment horizontal="right"/>
    </xf>
    <xf numFmtId="172" fontId="5" fillId="0" borderId="0" xfId="2" applyNumberFormat="1" applyFont="1" applyFill="1" applyAlignment="1">
      <alignment horizontal="right"/>
    </xf>
    <xf numFmtId="172" fontId="5" fillId="0" borderId="0" xfId="2" applyNumberFormat="1" applyFont="1" applyAlignment="1">
      <alignment horizontal="right"/>
    </xf>
    <xf numFmtId="4" fontId="1" fillId="0" borderId="0" xfId="0" applyNumberFormat="1" applyFont="1" applyAlignment="1">
      <alignment vertical="center"/>
    </xf>
    <xf numFmtId="168" fontId="8" fillId="0" borderId="0" xfId="1" applyNumberFormat="1" applyFont="1" applyFill="1" applyBorder="1"/>
    <xf numFmtId="0" fontId="5" fillId="0" borderId="0" xfId="0" applyFont="1"/>
    <xf numFmtId="3" fontId="1" fillId="0" borderId="0" xfId="1" applyNumberFormat="1" applyFont="1" applyFill="1" applyBorder="1"/>
    <xf numFmtId="169" fontId="2" fillId="0" borderId="0" xfId="1" applyNumberFormat="1" applyFont="1" applyFill="1" applyBorder="1"/>
    <xf numFmtId="171" fontId="2" fillId="0" borderId="0" xfId="2" applyNumberFormat="1" applyFont="1" applyFill="1"/>
    <xf numFmtId="172" fontId="1" fillId="0" borderId="0" xfId="2" applyNumberFormat="1" applyFont="1" applyFill="1" applyBorder="1" applyAlignment="1">
      <alignment horizontal="right"/>
    </xf>
    <xf numFmtId="172" fontId="1" fillId="0" borderId="0" xfId="2" applyNumberFormat="1" applyFont="1" applyFill="1" applyBorder="1"/>
    <xf numFmtId="0" fontId="1" fillId="0" borderId="0" xfId="2" applyNumberFormat="1" applyFont="1" applyFill="1" applyBorder="1"/>
    <xf numFmtId="0" fontId="1" fillId="0" borderId="1" xfId="2" applyNumberFormat="1" applyFont="1" applyFill="1" applyBorder="1"/>
    <xf numFmtId="166" fontId="1" fillId="0" borderId="0" xfId="3" applyNumberFormat="1" applyFont="1" applyFill="1" applyBorder="1"/>
    <xf numFmtId="166" fontId="1" fillId="0" borderId="1" xfId="3" applyNumberFormat="1" applyFont="1" applyFill="1" applyBorder="1"/>
    <xf numFmtId="0" fontId="1" fillId="0" borderId="0" xfId="0" applyFont="1" applyFill="1" applyBorder="1"/>
    <xf numFmtId="166" fontId="0" fillId="0" borderId="0" xfId="3" applyNumberFormat="1" applyFont="1"/>
    <xf numFmtId="169" fontId="2" fillId="0" borderId="0" xfId="0" applyNumberFormat="1" applyFont="1" applyFill="1" applyBorder="1"/>
    <xf numFmtId="172" fontId="5" fillId="0" borderId="0" xfId="2" applyNumberFormat="1" applyFont="1" applyFill="1" applyBorder="1" applyAlignment="1">
      <alignment horizontal="right"/>
    </xf>
    <xf numFmtId="166" fontId="5" fillId="0" borderId="0" xfId="1" applyNumberFormat="1" applyFont="1" applyFill="1"/>
    <xf numFmtId="166" fontId="5" fillId="0" borderId="0" xfId="1" applyNumberFormat="1" applyFont="1" applyFill="1" applyBorder="1"/>
    <xf numFmtId="172" fontId="9" fillId="0" borderId="3" xfId="2" applyNumberFormat="1" applyFont="1" applyFill="1" applyBorder="1" applyAlignment="1">
      <alignment horizontal="right"/>
    </xf>
    <xf numFmtId="0" fontId="1" fillId="0" borderId="0" xfId="0" applyFont="1" applyFill="1"/>
    <xf numFmtId="167" fontId="1" fillId="0" borderId="0" xfId="1" applyNumberFormat="1" applyFont="1" applyFill="1"/>
    <xf numFmtId="167" fontId="1" fillId="0" borderId="0" xfId="1" applyNumberFormat="1" applyFont="1" applyFill="1" applyBorder="1"/>
    <xf numFmtId="172" fontId="2" fillId="0" borderId="0" xfId="2" applyNumberFormat="1" applyFont="1" applyFill="1" applyBorder="1" applyAlignment="1">
      <alignment horizontal="right"/>
    </xf>
    <xf numFmtId="37" fontId="1" fillId="0" borderId="0" xfId="3" applyNumberFormat="1" applyFont="1" applyFill="1" applyBorder="1"/>
    <xf numFmtId="170" fontId="1" fillId="0" borderId="0" xfId="3" applyNumberFormat="1" applyFont="1" applyFill="1" applyBorder="1"/>
    <xf numFmtId="168" fontId="1" fillId="0" borderId="0" xfId="3" applyNumberFormat="1" applyFont="1" applyFill="1" applyBorder="1"/>
    <xf numFmtId="166" fontId="10" fillId="0" borderId="0" xfId="0" applyNumberFormat="1" applyFont="1" applyFill="1" applyBorder="1"/>
    <xf numFmtId="174" fontId="2" fillId="0" borderId="0" xfId="1" applyNumberFormat="1" applyFont="1" applyFill="1" applyBorder="1"/>
    <xf numFmtId="174" fontId="2" fillId="0" borderId="2" xfId="1" applyNumberFormat="1" applyFont="1" applyFill="1" applyBorder="1"/>
    <xf numFmtId="172" fontId="0" fillId="0" borderId="0" xfId="2" applyNumberFormat="1" applyFont="1" applyFill="1" applyBorder="1"/>
    <xf numFmtId="172" fontId="0" fillId="0" borderId="1" xfId="2" applyNumberFormat="1" applyFont="1" applyFill="1" applyBorder="1"/>
    <xf numFmtId="172" fontId="2" fillId="0" borderId="2" xfId="1" applyNumberFormat="1" applyFont="1" applyFill="1" applyBorder="1"/>
    <xf numFmtId="37" fontId="2" fillId="0" borderId="0" xfId="1" applyNumberFormat="1" applyFont="1" applyFill="1" applyBorder="1" applyAlignment="1">
      <alignment horizontal="center"/>
    </xf>
    <xf numFmtId="0" fontId="2" fillId="0" borderId="0" xfId="1" applyNumberFormat="1" applyFont="1" applyFill="1" applyBorder="1" applyAlignment="1">
      <alignment horizontal="center"/>
    </xf>
    <xf numFmtId="0" fontId="2" fillId="0" borderId="0" xfId="1" applyNumberFormat="1" applyFont="1" applyBorder="1" applyAlignment="1">
      <alignment horizontal="center"/>
    </xf>
    <xf numFmtId="0" fontId="2" fillId="0" borderId="1" xfId="1" applyNumberFormat="1" applyFont="1" applyBorder="1" applyAlignment="1">
      <alignment horizontal="center"/>
    </xf>
    <xf numFmtId="167" fontId="1" fillId="0" borderId="0" xfId="1" applyNumberFormat="1" applyFont="1" applyBorder="1"/>
    <xf numFmtId="2" fontId="1" fillId="0" borderId="0" xfId="3" applyNumberFormat="1" applyFont="1"/>
    <xf numFmtId="2" fontId="1" fillId="0" borderId="0" xfId="1" applyNumberFormat="1" applyFont="1"/>
    <xf numFmtId="172" fontId="1" fillId="0" borderId="0" xfId="2" applyNumberFormat="1" applyFont="1"/>
    <xf numFmtId="172" fontId="5" fillId="0" borderId="0" xfId="2" applyNumberFormat="1" applyFont="1" applyBorder="1"/>
    <xf numFmtId="172" fontId="5" fillId="0" borderId="0" xfId="2" applyNumberFormat="1" applyFont="1"/>
    <xf numFmtId="0" fontId="5" fillId="0" borderId="0" xfId="0" applyFont="1" applyAlignment="1">
      <alignment vertical="center" wrapText="1"/>
    </xf>
    <xf numFmtId="0" fontId="0" fillId="0" borderId="0" xfId="0" applyAlignment="1"/>
    <xf numFmtId="0" fontId="5" fillId="0" borderId="0" xfId="0" applyFont="1" applyAlignment="1">
      <alignment wrapText="1"/>
    </xf>
  </cellXfs>
  <cellStyles count="4">
    <cellStyle name="******************************************" xfId="1" xr:uid="{00000000-0005-0000-0000-000000000000}"/>
    <cellStyle name="Comma" xfId="2" builtinId="3"/>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X167"/>
  <sheetViews>
    <sheetView tabSelected="1" zoomScale="93" zoomScaleNormal="93" workbookViewId="0">
      <pane xSplit="1" ySplit="2" topLeftCell="F3" activePane="bottomRight" state="frozen"/>
      <selection pane="topRight" activeCell="B1" sqref="B1"/>
      <selection pane="bottomLeft" activeCell="A2" sqref="A2"/>
      <selection pane="bottomRight" activeCell="S39" sqref="S39"/>
    </sheetView>
  </sheetViews>
  <sheetFormatPr defaultRowHeight="12.75" outlineLevelRow="1" x14ac:dyDescent="0.2"/>
  <cols>
    <col min="1" max="1" width="49.42578125" style="33" customWidth="1"/>
    <col min="2" max="3" width="11.140625" style="58" customWidth="1"/>
    <col min="4" max="6" width="11.42578125" style="33" customWidth="1"/>
    <col min="7" max="7" width="11.7109375" style="33" customWidth="1"/>
    <col min="8" max="9" width="12" style="33" bestFit="1" customWidth="1"/>
    <col min="10" max="13" width="12" style="33" customWidth="1"/>
    <col min="14" max="17" width="12" style="57" customWidth="1"/>
    <col min="18" max="18" width="11.140625" style="57" customWidth="1"/>
    <col min="19" max="19" width="14.42578125" style="33" customWidth="1"/>
    <col min="20" max="20" width="9.7109375" style="33" bestFit="1" customWidth="1"/>
    <col min="21" max="21" width="15.28515625" style="33" customWidth="1"/>
    <col min="22" max="22" width="9.7109375" style="33" bestFit="1" customWidth="1"/>
    <col min="23" max="16384" width="9.140625" style="33"/>
  </cols>
  <sheetData>
    <row r="1" spans="1:24" x14ac:dyDescent="0.2">
      <c r="B1" s="141" t="s">
        <v>0</v>
      </c>
      <c r="C1" s="141" t="s">
        <v>31</v>
      </c>
      <c r="D1" s="141" t="s">
        <v>14</v>
      </c>
      <c r="E1" s="141" t="s">
        <v>17</v>
      </c>
      <c r="F1" s="141" t="s">
        <v>18</v>
      </c>
      <c r="G1" s="141" t="s">
        <v>19</v>
      </c>
      <c r="H1" s="141" t="s">
        <v>24</v>
      </c>
      <c r="I1" s="141" t="s">
        <v>25</v>
      </c>
      <c r="J1" s="141" t="s">
        <v>28</v>
      </c>
      <c r="K1" s="141" t="s">
        <v>29</v>
      </c>
      <c r="L1" s="142">
        <v>2014</v>
      </c>
      <c r="M1" s="142">
        <v>2015</v>
      </c>
      <c r="N1" s="143">
        <v>2016</v>
      </c>
      <c r="O1" s="143">
        <v>2017</v>
      </c>
      <c r="P1" s="143">
        <v>2018</v>
      </c>
      <c r="Q1" s="143">
        <v>2019</v>
      </c>
    </row>
    <row r="2" spans="1:24" x14ac:dyDescent="0.2">
      <c r="D2" s="141"/>
      <c r="E2" s="141"/>
      <c r="F2" s="141"/>
      <c r="G2" s="141"/>
      <c r="H2" s="141"/>
      <c r="I2" s="141"/>
      <c r="J2" s="141"/>
      <c r="K2" s="141"/>
      <c r="L2" s="142" t="s">
        <v>46</v>
      </c>
      <c r="M2" s="142" t="s">
        <v>46</v>
      </c>
      <c r="N2" s="144"/>
      <c r="O2" s="144"/>
      <c r="P2" s="144"/>
      <c r="Q2" s="144"/>
      <c r="R2" s="2"/>
      <c r="S2" s="14"/>
      <c r="T2" s="15"/>
      <c r="U2" s="15"/>
      <c r="V2" s="15"/>
      <c r="W2" s="15"/>
      <c r="X2" s="15"/>
    </row>
    <row r="3" spans="1:24" x14ac:dyDescent="0.2">
      <c r="A3" s="3" t="s">
        <v>16</v>
      </c>
      <c r="B3" s="3"/>
      <c r="C3" s="3"/>
      <c r="D3" s="3"/>
      <c r="E3" s="3"/>
      <c r="F3" s="56"/>
      <c r="G3" s="56"/>
      <c r="H3" s="56"/>
      <c r="I3" s="56"/>
      <c r="J3" s="56"/>
      <c r="K3" s="56"/>
      <c r="L3" s="56"/>
      <c r="M3" s="56"/>
      <c r="N3" s="56"/>
      <c r="O3" s="56"/>
      <c r="P3" s="56"/>
      <c r="Q3" s="56"/>
    </row>
    <row r="4" spans="1:24" x14ac:dyDescent="0.2">
      <c r="A4" s="33" t="s">
        <v>38</v>
      </c>
      <c r="B4" s="58">
        <v>395</v>
      </c>
      <c r="C4" s="58">
        <v>482</v>
      </c>
      <c r="D4" s="16">
        <v>566.54899999999998</v>
      </c>
      <c r="E4" s="16">
        <v>827.12900000000002</v>
      </c>
      <c r="F4" s="16">
        <v>975.93700000000001</v>
      </c>
      <c r="G4" s="16">
        <v>1107.875</v>
      </c>
      <c r="H4" s="16">
        <v>1274.24</v>
      </c>
      <c r="I4" s="16">
        <v>1570.1969999999999</v>
      </c>
      <c r="J4" s="16">
        <v>1641.135</v>
      </c>
      <c r="K4" s="16">
        <v>1570.3</v>
      </c>
      <c r="L4" s="83">
        <v>1527.2</v>
      </c>
      <c r="M4" s="86">
        <v>1549.2</v>
      </c>
      <c r="N4" s="86">
        <v>1569.7</v>
      </c>
      <c r="O4" s="86">
        <v>1691.5</v>
      </c>
      <c r="P4" s="86">
        <v>1690.5</v>
      </c>
      <c r="Q4" s="86">
        <v>1667.7</v>
      </c>
      <c r="S4" s="57"/>
      <c r="T4" s="57"/>
      <c r="U4" s="57"/>
      <c r="V4" s="57"/>
    </row>
    <row r="5" spans="1:24" x14ac:dyDescent="0.2">
      <c r="A5" s="33" t="s">
        <v>40</v>
      </c>
      <c r="B5" s="58">
        <v>588</v>
      </c>
      <c r="C5" s="58">
        <v>734</v>
      </c>
      <c r="D5" s="16">
        <v>853.09699999999998</v>
      </c>
      <c r="E5" s="16">
        <v>1046.5150000000001</v>
      </c>
      <c r="F5" s="16">
        <v>1169.6010000000001</v>
      </c>
      <c r="G5" s="16">
        <v>1287.9570000000001</v>
      </c>
      <c r="H5" s="16">
        <v>1483.9949999999999</v>
      </c>
      <c r="I5" s="16">
        <v>1608.56</v>
      </c>
      <c r="J5" s="16">
        <v>1612.4179999999999</v>
      </c>
      <c r="K5" s="16">
        <v>1441.7</v>
      </c>
      <c r="L5" s="83">
        <v>1437.1</v>
      </c>
      <c r="M5" s="86">
        <v>1689.5</v>
      </c>
      <c r="N5" s="86">
        <v>1687.5</v>
      </c>
      <c r="O5" s="86">
        <v>2063.6</v>
      </c>
      <c r="P5" s="86">
        <v>1836.3</v>
      </c>
      <c r="Q5" s="86">
        <v>1774.4</v>
      </c>
      <c r="S5" s="57"/>
      <c r="T5" s="57"/>
      <c r="U5" s="57"/>
      <c r="V5" s="57"/>
    </row>
    <row r="6" spans="1:24" x14ac:dyDescent="0.2">
      <c r="A6" s="33" t="s">
        <v>41</v>
      </c>
      <c r="B6" s="58">
        <v>1102</v>
      </c>
      <c r="C6" s="58">
        <v>1336</v>
      </c>
      <c r="D6" s="16">
        <v>1622.5250000000001</v>
      </c>
      <c r="E6" s="16">
        <v>1958.79</v>
      </c>
      <c r="F6" s="16">
        <v>2451.1610000000001</v>
      </c>
      <c r="G6" s="16">
        <v>3207.2240000000002</v>
      </c>
      <c r="H6" s="16">
        <v>4101.9790000000003</v>
      </c>
      <c r="I6" s="16">
        <v>5844.9840000000004</v>
      </c>
      <c r="J6" s="16">
        <v>10753.605</v>
      </c>
      <c r="K6" s="16">
        <v>10186.5</v>
      </c>
      <c r="L6" s="83">
        <v>9356.4</v>
      </c>
      <c r="M6" s="86">
        <v>7904.9</v>
      </c>
      <c r="N6" s="86">
        <v>9496.1</v>
      </c>
      <c r="O6" s="86">
        <v>16909.3</v>
      </c>
      <c r="P6" s="86">
        <v>27104.3</v>
      </c>
      <c r="Q6" s="86">
        <v>34287</v>
      </c>
      <c r="S6" s="57"/>
      <c r="T6" s="57"/>
      <c r="U6" s="57"/>
      <c r="V6" s="57"/>
    </row>
    <row r="7" spans="1:24" x14ac:dyDescent="0.2">
      <c r="A7" s="60" t="s">
        <v>39</v>
      </c>
      <c r="B7" s="61">
        <v>468</v>
      </c>
      <c r="C7" s="61">
        <v>620</v>
      </c>
      <c r="D7" s="17">
        <v>730.649</v>
      </c>
      <c r="E7" s="17">
        <v>1093.8810000000001</v>
      </c>
      <c r="F7" s="17">
        <v>1123.941</v>
      </c>
      <c r="G7" s="17">
        <v>1403.422</v>
      </c>
      <c r="H7" s="17">
        <v>1591.3720000000001</v>
      </c>
      <c r="I7" s="17">
        <v>1650.838</v>
      </c>
      <c r="J7" s="17">
        <v>1946.307</v>
      </c>
      <c r="K7" s="17">
        <v>1678.9</v>
      </c>
      <c r="L7" s="88">
        <v>1701.2</v>
      </c>
      <c r="M7" s="49">
        <v>1363.1</v>
      </c>
      <c r="N7" s="49">
        <v>1662.5</v>
      </c>
      <c r="O7" s="49">
        <v>1870.2</v>
      </c>
      <c r="P7" s="49">
        <v>2236.5</v>
      </c>
      <c r="Q7" s="49">
        <v>2022.7</v>
      </c>
      <c r="S7" s="57"/>
      <c r="T7" s="57"/>
      <c r="U7" s="57"/>
      <c r="V7" s="57"/>
    </row>
    <row r="8" spans="1:24" s="7" customFormat="1" x14ac:dyDescent="0.2">
      <c r="A8" s="7" t="s">
        <v>11</v>
      </c>
      <c r="B8" s="37">
        <f t="shared" ref="B8:K8" si="0">SUM(B4:B7)</f>
        <v>2553</v>
      </c>
      <c r="C8" s="37">
        <f t="shared" si="0"/>
        <v>3172</v>
      </c>
      <c r="D8" s="62">
        <f t="shared" si="0"/>
        <v>3772.82</v>
      </c>
      <c r="E8" s="62">
        <f t="shared" si="0"/>
        <v>4926.3150000000005</v>
      </c>
      <c r="F8" s="62">
        <f t="shared" si="0"/>
        <v>5720.64</v>
      </c>
      <c r="G8" s="62">
        <f t="shared" si="0"/>
        <v>7006.478000000001</v>
      </c>
      <c r="H8" s="62">
        <f t="shared" si="0"/>
        <v>8451.5859999999993</v>
      </c>
      <c r="I8" s="62">
        <f t="shared" si="0"/>
        <v>10674.579</v>
      </c>
      <c r="J8" s="62">
        <f t="shared" si="0"/>
        <v>15953.465</v>
      </c>
      <c r="K8" s="62">
        <f t="shared" si="0"/>
        <v>14877.4</v>
      </c>
      <c r="L8" s="114">
        <v>14021.900000000001</v>
      </c>
      <c r="M8" s="50">
        <v>12506.699999999999</v>
      </c>
      <c r="N8" s="50">
        <v>14415.8</v>
      </c>
      <c r="O8" s="50">
        <v>22534.6</v>
      </c>
      <c r="P8" s="50">
        <v>32867.599999999999</v>
      </c>
      <c r="Q8" s="50">
        <v>39751.799999999996</v>
      </c>
      <c r="R8" s="9"/>
      <c r="S8" s="9"/>
      <c r="U8" s="9"/>
      <c r="V8" s="9"/>
    </row>
    <row r="9" spans="1:24" x14ac:dyDescent="0.2">
      <c r="B9" s="37"/>
      <c r="C9" s="37"/>
      <c r="D9" s="8"/>
      <c r="E9" s="8"/>
      <c r="F9" s="8"/>
      <c r="G9" s="8"/>
      <c r="H9" s="8"/>
      <c r="I9" s="8"/>
      <c r="J9" s="8"/>
      <c r="K9" s="8"/>
      <c r="L9" s="8"/>
    </row>
    <row r="10" spans="1:24" x14ac:dyDescent="0.2">
      <c r="A10" s="24" t="s">
        <v>6</v>
      </c>
      <c r="B10" s="63"/>
      <c r="C10" s="63"/>
      <c r="D10" s="63"/>
      <c r="E10" s="63"/>
      <c r="F10" s="63"/>
      <c r="G10" s="63"/>
      <c r="H10" s="63"/>
      <c r="I10" s="63"/>
      <c r="J10" s="63"/>
      <c r="K10" s="63"/>
      <c r="L10" s="63"/>
      <c r="M10" s="63"/>
      <c r="N10" s="63"/>
      <c r="O10" s="63"/>
      <c r="P10" s="63"/>
      <c r="Q10" s="63"/>
    </row>
    <row r="11" spans="1:24" x14ac:dyDescent="0.2">
      <c r="A11" s="33" t="s">
        <v>38</v>
      </c>
      <c r="B11" s="64">
        <f>566795/1000</f>
        <v>566.79499999999996</v>
      </c>
      <c r="C11" s="64">
        <v>588.20000000000005</v>
      </c>
      <c r="D11" s="65">
        <v>783.202</v>
      </c>
      <c r="E11" s="65">
        <v>1168.94</v>
      </c>
      <c r="F11" s="65">
        <v>1200.076</v>
      </c>
      <c r="G11" s="65">
        <v>1489.434</v>
      </c>
      <c r="H11" s="65">
        <v>2183.1579999999999</v>
      </c>
      <c r="I11" s="65">
        <v>2562.7550000000001</v>
      </c>
      <c r="J11" s="65">
        <v>3205.127</v>
      </c>
      <c r="K11" s="65">
        <v>3452</v>
      </c>
      <c r="L11" s="115">
        <v>3692.3</v>
      </c>
      <c r="M11" s="116">
        <v>4227.2</v>
      </c>
      <c r="N11" s="116">
        <v>3981.1</v>
      </c>
      <c r="O11" s="116">
        <v>4492</v>
      </c>
      <c r="P11" s="116">
        <v>4312</v>
      </c>
      <c r="Q11" s="116">
        <v>4436.3999999999996</v>
      </c>
      <c r="S11" s="57"/>
      <c r="T11" s="57"/>
      <c r="U11" s="57"/>
      <c r="V11" s="57"/>
    </row>
    <row r="12" spans="1:24" x14ac:dyDescent="0.2">
      <c r="A12" s="33" t="s">
        <v>40</v>
      </c>
      <c r="B12" s="64">
        <f>1345915/1000</f>
        <v>1345.915</v>
      </c>
      <c r="C12" s="64">
        <v>1711.3</v>
      </c>
      <c r="D12" s="65">
        <v>2177.8119999999999</v>
      </c>
      <c r="E12" s="65">
        <v>3188.8760000000002</v>
      </c>
      <c r="F12" s="65">
        <v>3783.1260000000002</v>
      </c>
      <c r="G12" s="65">
        <v>4080.3069999999998</v>
      </c>
      <c r="H12" s="65">
        <v>6361.4589999999998</v>
      </c>
      <c r="I12" s="65">
        <v>5902.2030000000004</v>
      </c>
      <c r="J12" s="65">
        <v>5273.2349999999997</v>
      </c>
      <c r="K12" s="65">
        <v>5048.8</v>
      </c>
      <c r="L12" s="115">
        <v>5721.7999999999993</v>
      </c>
      <c r="M12" s="116">
        <v>6859.6</v>
      </c>
      <c r="N12" s="116">
        <v>7711</v>
      </c>
      <c r="O12" s="116">
        <v>8136.8</v>
      </c>
      <c r="P12" s="116">
        <v>7129.8</v>
      </c>
      <c r="Q12" s="116">
        <v>6686.2</v>
      </c>
      <c r="S12" s="57"/>
      <c r="T12" s="57"/>
      <c r="U12" s="57"/>
      <c r="V12" s="57"/>
    </row>
    <row r="13" spans="1:24" x14ac:dyDescent="0.2">
      <c r="A13" s="33" t="s">
        <v>41</v>
      </c>
      <c r="B13" s="64">
        <f>782692/1000</f>
        <v>782.69200000000001</v>
      </c>
      <c r="C13" s="64">
        <v>1058.4000000000001</v>
      </c>
      <c r="D13" s="65">
        <v>1432.327</v>
      </c>
      <c r="E13" s="65">
        <v>2027.4739999999999</v>
      </c>
      <c r="F13" s="65">
        <v>2139.6210000000001</v>
      </c>
      <c r="G13" s="65">
        <v>2589.5450000000001</v>
      </c>
      <c r="H13" s="64">
        <v>3466.623</v>
      </c>
      <c r="I13" s="65">
        <v>4586.4350000000004</v>
      </c>
      <c r="J13" s="65">
        <v>7720.9129999999996</v>
      </c>
      <c r="K13" s="65">
        <v>7265.4</v>
      </c>
      <c r="L13" s="115">
        <v>7187.2999999999993</v>
      </c>
      <c r="M13" s="116">
        <v>5391.2</v>
      </c>
      <c r="N13" s="116">
        <v>6110.8</v>
      </c>
      <c r="O13" s="116">
        <v>9767.1</v>
      </c>
      <c r="P13" s="116">
        <v>14506.3</v>
      </c>
      <c r="Q13" s="116">
        <v>17623.400000000001</v>
      </c>
      <c r="S13" s="57"/>
      <c r="T13" s="57"/>
      <c r="U13" s="57"/>
      <c r="V13" s="57"/>
    </row>
    <row r="14" spans="1:24" x14ac:dyDescent="0.2">
      <c r="A14" s="121" t="s">
        <v>39</v>
      </c>
      <c r="B14" s="66">
        <f>673835/1000</f>
        <v>673.83500000000004</v>
      </c>
      <c r="C14" s="66">
        <v>1003.2</v>
      </c>
      <c r="D14" s="67">
        <v>1062.1669999999999</v>
      </c>
      <c r="E14" s="67">
        <v>1726.62</v>
      </c>
      <c r="F14" s="67">
        <v>1465.1089999999999</v>
      </c>
      <c r="G14" s="67">
        <v>2295.7460000000001</v>
      </c>
      <c r="H14" s="66">
        <v>3790.018</v>
      </c>
      <c r="I14" s="67">
        <v>4040.81</v>
      </c>
      <c r="J14" s="67">
        <v>4601.0990000000002</v>
      </c>
      <c r="K14" s="67">
        <v>3654.8</v>
      </c>
      <c r="L14" s="115">
        <v>3170.6</v>
      </c>
      <c r="M14" s="116">
        <v>2574.6</v>
      </c>
      <c r="N14" s="116">
        <v>2784.1</v>
      </c>
      <c r="O14" s="116">
        <v>3876.6</v>
      </c>
      <c r="P14" s="116">
        <v>4530.8999999999996</v>
      </c>
      <c r="Q14" s="116">
        <v>4246.7</v>
      </c>
      <c r="S14" s="57"/>
      <c r="T14" s="57"/>
      <c r="U14" s="57"/>
      <c r="V14" s="57"/>
    </row>
    <row r="15" spans="1:24" x14ac:dyDescent="0.2">
      <c r="A15" s="68" t="s">
        <v>20</v>
      </c>
      <c r="B15" s="69"/>
      <c r="C15" s="69"/>
      <c r="D15" s="66"/>
      <c r="E15" s="66"/>
      <c r="F15" s="66"/>
      <c r="G15" s="66"/>
      <c r="H15" s="67">
        <v>2.129</v>
      </c>
      <c r="I15" s="67">
        <v>1.548</v>
      </c>
      <c r="J15" s="67">
        <v>1.4239999999999999</v>
      </c>
      <c r="K15" s="67">
        <v>0.7</v>
      </c>
      <c r="L15" s="115">
        <v>-0.10000000000000003</v>
      </c>
      <c r="M15" s="117">
        <v>0</v>
      </c>
      <c r="N15" s="118">
        <v>0</v>
      </c>
      <c r="O15" s="118">
        <v>0</v>
      </c>
      <c r="P15" s="118">
        <v>0</v>
      </c>
      <c r="Q15" s="118">
        <v>0</v>
      </c>
      <c r="S15" s="57"/>
      <c r="T15" s="57"/>
      <c r="U15" s="57"/>
      <c r="V15" s="57"/>
    </row>
    <row r="16" spans="1:24" s="7" customFormat="1" x14ac:dyDescent="0.2">
      <c r="A16" s="7" t="s">
        <v>12</v>
      </c>
      <c r="B16" s="29">
        <f t="shared" ref="B16:G16" si="1">SUM(B11:B14)</f>
        <v>3369.2370000000001</v>
      </c>
      <c r="C16" s="29">
        <f t="shared" si="1"/>
        <v>4361.1000000000004</v>
      </c>
      <c r="D16" s="26">
        <f t="shared" si="1"/>
        <v>5455.5079999999998</v>
      </c>
      <c r="E16" s="26">
        <f t="shared" si="1"/>
        <v>8111.9100000000008</v>
      </c>
      <c r="F16" s="26">
        <f t="shared" si="1"/>
        <v>8587.9320000000007</v>
      </c>
      <c r="G16" s="26">
        <f t="shared" si="1"/>
        <v>10455.031999999999</v>
      </c>
      <c r="H16" s="26">
        <f>SUM(H11:H15)</f>
        <v>15803.387000000001</v>
      </c>
      <c r="I16" s="26">
        <f>SUM(I11:I15)</f>
        <v>17093.751</v>
      </c>
      <c r="J16" s="26">
        <f>SUM(J11:J15)</f>
        <v>20801.797999999995</v>
      </c>
      <c r="K16" s="26">
        <v>19421.8</v>
      </c>
      <c r="L16" s="26">
        <v>19771.900000000001</v>
      </c>
      <c r="M16" s="26">
        <v>19052.599999999999</v>
      </c>
      <c r="N16" s="113">
        <v>20587</v>
      </c>
      <c r="O16" s="113">
        <v>26272.5</v>
      </c>
      <c r="P16" s="113">
        <v>30479</v>
      </c>
      <c r="Q16" s="113">
        <v>32992.699999999997</v>
      </c>
      <c r="R16" s="9"/>
      <c r="S16" s="9"/>
      <c r="T16" s="57"/>
      <c r="U16" s="9"/>
      <c r="V16" s="9"/>
    </row>
    <row r="17" spans="1:22" x14ac:dyDescent="0.2">
      <c r="B17" s="37"/>
      <c r="C17" s="37"/>
      <c r="D17" s="10"/>
      <c r="E17" s="10"/>
      <c r="F17" s="10"/>
      <c r="G17" s="10"/>
      <c r="H17" s="10"/>
      <c r="I17" s="10"/>
      <c r="J17" s="10"/>
      <c r="K17" s="10"/>
      <c r="L17" s="10"/>
    </row>
    <row r="18" spans="1:22" x14ac:dyDescent="0.2">
      <c r="A18" s="7"/>
      <c r="B18" s="37"/>
      <c r="C18" s="37"/>
      <c r="D18" s="18"/>
      <c r="E18" s="18"/>
      <c r="F18" s="18"/>
      <c r="G18" s="18"/>
      <c r="H18" s="18"/>
      <c r="I18" s="18"/>
      <c r="J18" s="18"/>
      <c r="K18" s="18"/>
      <c r="L18" s="18"/>
      <c r="M18" s="7"/>
      <c r="N18" s="9"/>
      <c r="O18" s="9"/>
      <c r="P18" s="9"/>
      <c r="Q18" s="9"/>
      <c r="R18" s="9"/>
      <c r="S18" s="7"/>
      <c r="T18" s="7"/>
    </row>
    <row r="19" spans="1:22" x14ac:dyDescent="0.2">
      <c r="A19" s="22" t="s">
        <v>21</v>
      </c>
      <c r="B19" s="21"/>
      <c r="C19" s="21"/>
      <c r="D19" s="21"/>
      <c r="E19" s="21"/>
      <c r="F19" s="21"/>
      <c r="G19" s="21"/>
      <c r="H19" s="21"/>
      <c r="I19" s="21"/>
      <c r="J19" s="21"/>
      <c r="K19" s="21"/>
      <c r="L19" s="21"/>
      <c r="M19" s="21"/>
      <c r="N19" s="21"/>
      <c r="O19" s="21"/>
      <c r="P19" s="21"/>
      <c r="Q19" s="21"/>
      <c r="R19" s="9"/>
      <c r="S19" s="7"/>
      <c r="T19" s="7"/>
      <c r="U19" s="57"/>
      <c r="V19" s="57"/>
    </row>
    <row r="20" spans="1:22" x14ac:dyDescent="0.2">
      <c r="A20" s="33" t="s">
        <v>38</v>
      </c>
      <c r="B20" s="37"/>
      <c r="C20" s="37"/>
      <c r="D20" s="18"/>
      <c r="E20" s="18"/>
      <c r="F20" s="18"/>
      <c r="G20" s="105">
        <v>138.57400000000001</v>
      </c>
      <c r="H20" s="105">
        <v>189.87447148156301</v>
      </c>
      <c r="I20" s="105">
        <v>265.47031188231102</v>
      </c>
      <c r="J20" s="105">
        <v>309.392170225028</v>
      </c>
      <c r="K20" s="70">
        <v>362.7</v>
      </c>
      <c r="L20" s="115">
        <v>360.5</v>
      </c>
      <c r="M20" s="119">
        <v>393.5</v>
      </c>
      <c r="N20" s="119">
        <v>331.8</v>
      </c>
      <c r="O20" s="119">
        <v>438.4</v>
      </c>
      <c r="P20" s="119">
        <v>339.9</v>
      </c>
      <c r="Q20" s="119">
        <v>342.4</v>
      </c>
      <c r="R20" s="9"/>
      <c r="S20" s="31"/>
      <c r="T20" s="7"/>
      <c r="U20" s="57"/>
      <c r="V20" s="57"/>
    </row>
    <row r="21" spans="1:22" x14ac:dyDescent="0.2">
      <c r="A21" s="33" t="s">
        <v>40</v>
      </c>
      <c r="B21" s="37"/>
      <c r="C21" s="37"/>
      <c r="D21" s="18"/>
      <c r="E21" s="18"/>
      <c r="F21" s="18"/>
      <c r="G21" s="105">
        <v>141.77099999999999</v>
      </c>
      <c r="H21" s="105">
        <v>215.47506646468801</v>
      </c>
      <c r="I21" s="105">
        <v>288.704423051655</v>
      </c>
      <c r="J21" s="105">
        <v>259.36190629754202</v>
      </c>
      <c r="K21" s="70">
        <v>275.39999999999998</v>
      </c>
      <c r="L21" s="115">
        <v>275.60000000000002</v>
      </c>
      <c r="M21" s="119">
        <v>284</v>
      </c>
      <c r="N21" s="119">
        <v>407.2</v>
      </c>
      <c r="O21" s="119">
        <v>327.7</v>
      </c>
      <c r="P21" s="119">
        <v>444</v>
      </c>
      <c r="Q21" s="119">
        <v>562.09999999999991</v>
      </c>
      <c r="R21" s="9"/>
      <c r="S21" s="31"/>
      <c r="T21" s="7"/>
      <c r="U21" s="57"/>
      <c r="V21" s="57"/>
    </row>
    <row r="22" spans="1:22" x14ac:dyDescent="0.2">
      <c r="A22" s="33" t="s">
        <v>41</v>
      </c>
      <c r="B22" s="37"/>
      <c r="C22" s="37"/>
      <c r="D22" s="18"/>
      <c r="E22" s="18"/>
      <c r="F22" s="18"/>
      <c r="G22" s="105">
        <v>143.727</v>
      </c>
      <c r="H22" s="105">
        <v>201.585343105731</v>
      </c>
      <c r="I22" s="105">
        <v>278.41212376249899</v>
      </c>
      <c r="J22" s="105">
        <v>415.27584868096397</v>
      </c>
      <c r="K22" s="70">
        <v>339.9</v>
      </c>
      <c r="L22" s="115">
        <v>295.1839939841301</v>
      </c>
      <c r="M22" s="119">
        <v>212.10000000000002</v>
      </c>
      <c r="N22" s="119">
        <v>330.2</v>
      </c>
      <c r="O22" s="119">
        <v>359.7</v>
      </c>
      <c r="P22" s="119">
        <v>288.8</v>
      </c>
      <c r="Q22" s="119">
        <v>454.6</v>
      </c>
      <c r="R22" s="9"/>
      <c r="S22" s="31"/>
      <c r="T22" s="7"/>
      <c r="U22" s="57"/>
      <c r="V22" s="57"/>
    </row>
    <row r="23" spans="1:22" x14ac:dyDescent="0.2">
      <c r="A23" s="121" t="s">
        <v>39</v>
      </c>
      <c r="B23" s="37"/>
      <c r="C23" s="37"/>
      <c r="D23" s="18"/>
      <c r="E23" s="18"/>
      <c r="F23" s="18"/>
      <c r="G23" s="105">
        <v>165.45400000000001</v>
      </c>
      <c r="H23" s="105">
        <v>263.59550337521699</v>
      </c>
      <c r="I23" s="105">
        <f>157.808025042086</f>
        <v>157.808025042086</v>
      </c>
      <c r="J23" s="105">
        <v>207.13001497857601</v>
      </c>
      <c r="K23" s="70">
        <v>215.5</v>
      </c>
      <c r="L23" s="115">
        <v>215.57953396541774</v>
      </c>
      <c r="M23" s="119">
        <v>185.1</v>
      </c>
      <c r="N23" s="119">
        <v>135.19999999999999</v>
      </c>
      <c r="O23" s="119">
        <v>197.3</v>
      </c>
      <c r="P23" s="119">
        <v>176.2</v>
      </c>
      <c r="Q23" s="119">
        <v>173.6</v>
      </c>
      <c r="R23" s="9"/>
      <c r="S23" s="31"/>
      <c r="T23" s="7"/>
      <c r="U23" s="57"/>
      <c r="V23" s="57"/>
    </row>
    <row r="24" spans="1:22" s="7" customFormat="1" x14ac:dyDescent="0.2">
      <c r="A24" s="68" t="s">
        <v>20</v>
      </c>
      <c r="B24" s="36"/>
      <c r="C24" s="36"/>
      <c r="D24" s="13"/>
      <c r="E24" s="13"/>
      <c r="F24" s="13"/>
      <c r="G24" s="106">
        <v>20.622</v>
      </c>
      <c r="H24" s="106">
        <v>22.225820476642902</v>
      </c>
      <c r="I24" s="106">
        <v>0.27924556514258903</v>
      </c>
      <c r="J24" s="106">
        <v>-20.3541873979493</v>
      </c>
      <c r="K24" s="71">
        <v>-24.6</v>
      </c>
      <c r="L24" s="106">
        <v>-17.921161129426199</v>
      </c>
      <c r="M24" s="120">
        <v>10.6</v>
      </c>
      <c r="N24" s="120">
        <v>-1.5999999999999996</v>
      </c>
      <c r="O24" s="120">
        <v>4.8</v>
      </c>
      <c r="P24" s="120">
        <v>-13.1</v>
      </c>
      <c r="Q24" s="120">
        <v>19</v>
      </c>
      <c r="R24" s="9"/>
      <c r="S24" s="44"/>
      <c r="U24" s="9"/>
    </row>
    <row r="25" spans="1:22" x14ac:dyDescent="0.2">
      <c r="A25" s="7" t="s">
        <v>11</v>
      </c>
      <c r="B25" s="40">
        <v>132.82400000000001</v>
      </c>
      <c r="C25" s="40">
        <v>203.58600000000001</v>
      </c>
      <c r="D25" s="23">
        <v>290.46699999999998</v>
      </c>
      <c r="E25" s="23">
        <v>385.36599999999999</v>
      </c>
      <c r="F25" s="38">
        <v>431.77699999999999</v>
      </c>
      <c r="G25" s="38">
        <f>SUM(G20:G24)</f>
        <v>610.14800000000002</v>
      </c>
      <c r="H25" s="38">
        <f>SUM(H20:H24)</f>
        <v>892.75620490384199</v>
      </c>
      <c r="I25" s="38">
        <f>SUM(I20:I24)</f>
        <v>990.67412930369358</v>
      </c>
      <c r="J25" s="39">
        <f>SUM(J20:J24)</f>
        <v>1170.8057527841606</v>
      </c>
      <c r="K25" s="39">
        <v>1168.8</v>
      </c>
      <c r="L25" s="39">
        <v>1129</v>
      </c>
      <c r="M25" s="39">
        <v>1085.1999999999998</v>
      </c>
      <c r="N25" s="39">
        <v>1202.8</v>
      </c>
      <c r="O25" s="39">
        <v>1327.8999999999999</v>
      </c>
      <c r="P25" s="39">
        <v>1235.8000000000002</v>
      </c>
      <c r="Q25" s="39">
        <v>1551.6999999999998</v>
      </c>
      <c r="R25" s="9"/>
      <c r="S25" s="44"/>
      <c r="T25" s="7"/>
    </row>
    <row r="26" spans="1:22" x14ac:dyDescent="0.2">
      <c r="A26" s="7"/>
      <c r="B26" s="37"/>
      <c r="C26" s="37"/>
      <c r="D26" s="18"/>
      <c r="E26" s="18"/>
      <c r="F26" s="18"/>
      <c r="G26" s="18"/>
      <c r="H26" s="18"/>
      <c r="I26" s="18"/>
      <c r="J26" s="18"/>
      <c r="K26" s="18"/>
      <c r="L26" s="18"/>
      <c r="M26" s="7"/>
      <c r="N26" s="9"/>
      <c r="O26" s="9"/>
      <c r="P26" s="9"/>
      <c r="Q26" s="9"/>
      <c r="R26" s="9"/>
      <c r="S26" s="7"/>
      <c r="T26" s="7"/>
    </row>
    <row r="27" spans="1:22" x14ac:dyDescent="0.2">
      <c r="A27" s="22" t="s">
        <v>21</v>
      </c>
      <c r="B27" s="21"/>
      <c r="C27" s="21"/>
      <c r="D27" s="21"/>
      <c r="E27" s="21"/>
      <c r="F27" s="21"/>
      <c r="G27" s="21"/>
      <c r="H27" s="21"/>
      <c r="I27" s="21"/>
      <c r="J27" s="21"/>
      <c r="K27" s="21"/>
      <c r="L27" s="21"/>
      <c r="M27" s="21"/>
      <c r="N27" s="21"/>
      <c r="O27" s="21"/>
      <c r="P27" s="21"/>
      <c r="Q27" s="27"/>
      <c r="R27" s="9"/>
      <c r="S27" s="7"/>
      <c r="T27" s="7"/>
    </row>
    <row r="28" spans="1:22" x14ac:dyDescent="0.2">
      <c r="A28" s="32" t="s">
        <v>22</v>
      </c>
      <c r="B28" s="37"/>
      <c r="C28" s="37"/>
      <c r="D28" s="18"/>
      <c r="E28" s="27"/>
      <c r="F28" s="28"/>
      <c r="G28" s="105">
        <v>98.824319038832797</v>
      </c>
      <c r="H28" s="105">
        <v>141.91452661168</v>
      </c>
      <c r="I28" s="105">
        <v>159.394626575459</v>
      </c>
      <c r="J28" s="105">
        <v>198.00112848876799</v>
      </c>
      <c r="K28" s="70">
        <v>162.5</v>
      </c>
      <c r="L28" s="115">
        <v>204.9</v>
      </c>
      <c r="M28" s="119">
        <v>154.9</v>
      </c>
      <c r="N28" s="119">
        <v>79.2</v>
      </c>
      <c r="O28" s="119">
        <v>188.3</v>
      </c>
      <c r="P28" s="119">
        <v>148</v>
      </c>
      <c r="Q28" s="119"/>
      <c r="R28" s="9"/>
      <c r="S28" s="9"/>
      <c r="T28" s="7"/>
      <c r="U28" s="7"/>
    </row>
    <row r="29" spans="1:22" x14ac:dyDescent="0.2">
      <c r="A29" s="32" t="s">
        <v>42</v>
      </c>
      <c r="B29" s="37"/>
      <c r="C29" s="37"/>
      <c r="D29" s="18"/>
      <c r="E29" s="27"/>
      <c r="F29" s="28"/>
      <c r="G29" s="105">
        <v>405.50317601319898</v>
      </c>
      <c r="H29" s="105">
        <v>601.27014239274297</v>
      </c>
      <c r="I29" s="105">
        <v>627.68714705329296</v>
      </c>
      <c r="J29" s="105">
        <v>691.87148208261397</v>
      </c>
      <c r="K29" s="70">
        <v>654.70000000000005</v>
      </c>
      <c r="L29" s="115">
        <v>608.79999999999995</v>
      </c>
      <c r="M29" s="119">
        <v>599.9</v>
      </c>
      <c r="N29" s="119">
        <v>503.5</v>
      </c>
      <c r="O29" s="119">
        <v>450.9</v>
      </c>
      <c r="P29" s="119">
        <v>405.2</v>
      </c>
      <c r="Q29" s="119"/>
      <c r="R29" s="9"/>
      <c r="S29" s="9"/>
      <c r="T29" s="7"/>
    </row>
    <row r="30" spans="1:22" x14ac:dyDescent="0.2">
      <c r="A30" s="72" t="s">
        <v>43</v>
      </c>
      <c r="B30" s="36"/>
      <c r="C30" s="36"/>
      <c r="D30" s="13"/>
      <c r="E30" s="30"/>
      <c r="F30" s="73"/>
      <c r="G30" s="106">
        <v>105.820505096346</v>
      </c>
      <c r="H30" s="106">
        <v>149.571535899417</v>
      </c>
      <c r="I30" s="106">
        <v>203.59235567494201</v>
      </c>
      <c r="J30" s="106">
        <v>280.92989821461498</v>
      </c>
      <c r="K30" s="74">
        <v>351.6</v>
      </c>
      <c r="L30" s="106">
        <v>315.3</v>
      </c>
      <c r="M30" s="120">
        <v>330.4</v>
      </c>
      <c r="N30" s="120">
        <v>620.1</v>
      </c>
      <c r="O30" s="120">
        <v>688.7</v>
      </c>
      <c r="P30" s="120">
        <v>682.6</v>
      </c>
      <c r="Q30" s="119"/>
      <c r="R30" s="9"/>
      <c r="S30" s="47"/>
      <c r="T30" s="7"/>
    </row>
    <row r="31" spans="1:22" x14ac:dyDescent="0.2">
      <c r="A31" s="7" t="s">
        <v>11</v>
      </c>
      <c r="B31" s="23">
        <f>B25</f>
        <v>132.82400000000001</v>
      </c>
      <c r="C31" s="23">
        <f>C25</f>
        <v>203.58600000000001</v>
      </c>
      <c r="D31" s="23">
        <f>D25</f>
        <v>290.46699999999998</v>
      </c>
      <c r="E31" s="23">
        <v>385.36599999999999</v>
      </c>
      <c r="F31" s="38">
        <v>431.77699999999999</v>
      </c>
      <c r="G31" s="38">
        <f>SUM(G28:G30)</f>
        <v>610.14800014837783</v>
      </c>
      <c r="H31" s="38">
        <f t="shared" ref="H31:K31" si="2">SUM(H28:H30)</f>
        <v>892.75620490383994</v>
      </c>
      <c r="I31" s="38">
        <f t="shared" si="2"/>
        <v>990.67412930369403</v>
      </c>
      <c r="J31" s="39">
        <f t="shared" si="2"/>
        <v>1170.8025087859969</v>
      </c>
      <c r="K31" s="39">
        <f t="shared" si="2"/>
        <v>1168.8000000000002</v>
      </c>
      <c r="L31" s="39">
        <v>1129</v>
      </c>
      <c r="M31" s="39">
        <v>1085.2</v>
      </c>
      <c r="N31" s="39">
        <v>1202.8</v>
      </c>
      <c r="O31" s="39">
        <v>1327.8999999999999</v>
      </c>
      <c r="P31" s="39">
        <v>1235.8000000000002</v>
      </c>
      <c r="Q31" s="39"/>
      <c r="R31" s="9"/>
      <c r="S31" s="47"/>
      <c r="T31" s="7"/>
    </row>
    <row r="32" spans="1:22" x14ac:dyDescent="0.2">
      <c r="D32" s="75"/>
      <c r="E32" s="75"/>
      <c r="F32" s="75"/>
      <c r="G32" s="75"/>
      <c r="H32" s="75"/>
      <c r="I32" s="75"/>
      <c r="J32" s="75"/>
      <c r="K32" s="75"/>
      <c r="L32" s="75"/>
    </row>
    <row r="33" spans="1:22" x14ac:dyDescent="0.2">
      <c r="A33" s="34" t="s">
        <v>30</v>
      </c>
      <c r="B33" s="76"/>
      <c r="C33" s="76"/>
      <c r="D33" s="76"/>
      <c r="E33" s="76"/>
      <c r="F33" s="76"/>
      <c r="G33" s="76"/>
      <c r="H33" s="76"/>
      <c r="I33" s="76"/>
      <c r="J33" s="76"/>
      <c r="K33" s="76"/>
      <c r="L33" s="76"/>
      <c r="M33" s="76"/>
      <c r="N33" s="76"/>
      <c r="O33" s="76"/>
      <c r="P33" s="76"/>
      <c r="Q33" s="76"/>
      <c r="S33" s="46"/>
      <c r="T33" s="46"/>
      <c r="U33" s="43"/>
      <c r="V33" s="43"/>
    </row>
    <row r="34" spans="1:22" x14ac:dyDescent="0.2">
      <c r="A34" s="33" t="s">
        <v>48</v>
      </c>
      <c r="D34" s="75"/>
      <c r="E34" s="75"/>
      <c r="F34" s="75"/>
      <c r="G34" s="35">
        <v>1671.2190000000001</v>
      </c>
      <c r="H34" s="35">
        <v>2429.569</v>
      </c>
      <c r="I34" s="35">
        <v>2809.4580000000001</v>
      </c>
      <c r="J34" s="35">
        <v>3375.7979999999998</v>
      </c>
      <c r="K34" s="35">
        <v>3165.4</v>
      </c>
      <c r="L34" s="124">
        <v>3363.6</v>
      </c>
      <c r="M34" s="119">
        <v>3463</v>
      </c>
      <c r="N34" s="119">
        <v>3642.7</v>
      </c>
      <c r="O34" s="119">
        <v>3603.9</v>
      </c>
      <c r="P34" s="119">
        <v>3609.9</v>
      </c>
      <c r="Q34" s="148">
        <v>3344.7</v>
      </c>
      <c r="R34" s="147"/>
      <c r="S34" s="44"/>
      <c r="T34" s="44"/>
      <c r="U34" s="45"/>
      <c r="V34" s="46"/>
    </row>
    <row r="35" spans="1:22" x14ac:dyDescent="0.2">
      <c r="A35" s="51" t="s">
        <v>34</v>
      </c>
      <c r="D35" s="75"/>
      <c r="E35" s="75"/>
      <c r="F35" s="75"/>
      <c r="G35" s="107">
        <v>885.31242839164395</v>
      </c>
      <c r="H35" s="107">
        <v>1309.31731483573</v>
      </c>
      <c r="I35" s="107">
        <v>1588.09436305744</v>
      </c>
      <c r="J35" s="107">
        <v>1732.1723171749099</v>
      </c>
      <c r="K35" s="52">
        <v>1673.3</v>
      </c>
      <c r="L35" s="124">
        <v>1776.5292595701781</v>
      </c>
      <c r="M35" s="124">
        <v>2048</v>
      </c>
      <c r="N35" s="124">
        <v>2221.6999999999998</v>
      </c>
      <c r="O35" s="124">
        <v>1995.5</v>
      </c>
      <c r="P35" s="124">
        <v>1943.9</v>
      </c>
      <c r="Q35" s="149">
        <v>2024</v>
      </c>
      <c r="R35" s="147"/>
      <c r="S35" s="44"/>
      <c r="T35" s="44"/>
      <c r="U35" s="45"/>
      <c r="V35" s="46"/>
    </row>
    <row r="36" spans="1:22" x14ac:dyDescent="0.2">
      <c r="A36" s="51" t="s">
        <v>35</v>
      </c>
      <c r="D36" s="75"/>
      <c r="E36" s="75"/>
      <c r="F36" s="75"/>
      <c r="G36" s="107">
        <v>785.90657160835599</v>
      </c>
      <c r="H36" s="107">
        <v>1120.2516851642699</v>
      </c>
      <c r="I36" s="107">
        <v>1221.3636369425601</v>
      </c>
      <c r="J36" s="107">
        <v>1643.62547202988</v>
      </c>
      <c r="K36" s="52">
        <v>1492.1</v>
      </c>
      <c r="L36" s="124">
        <v>1587.0727516229956</v>
      </c>
      <c r="M36" s="124">
        <v>1415</v>
      </c>
      <c r="N36" s="124">
        <v>1421</v>
      </c>
      <c r="O36" s="124">
        <v>1608.4</v>
      </c>
      <c r="P36" s="124">
        <v>1666</v>
      </c>
      <c r="Q36" s="150">
        <v>1320.7</v>
      </c>
      <c r="R36" s="147"/>
      <c r="S36" s="44"/>
      <c r="T36" s="44"/>
      <c r="U36" s="45"/>
      <c r="V36" s="46"/>
    </row>
    <row r="37" spans="1:22" x14ac:dyDescent="0.2">
      <c r="A37" s="51"/>
      <c r="D37" s="75"/>
      <c r="E37" s="75"/>
      <c r="F37" s="75"/>
      <c r="G37" s="107"/>
      <c r="H37" s="107"/>
      <c r="I37" s="107"/>
      <c r="J37" s="107"/>
      <c r="K37" s="35"/>
      <c r="L37" s="125"/>
      <c r="Q37" s="148"/>
      <c r="R37" s="146"/>
      <c r="S37" s="44"/>
      <c r="T37" s="44"/>
      <c r="U37" s="45"/>
      <c r="V37" s="46"/>
    </row>
    <row r="38" spans="1:22" x14ac:dyDescent="0.2">
      <c r="A38" s="33" t="s">
        <v>1</v>
      </c>
      <c r="D38" s="75"/>
      <c r="E38" s="75"/>
      <c r="F38" s="75"/>
      <c r="G38" s="35">
        <v>1635.3989999999999</v>
      </c>
      <c r="H38" s="35">
        <v>1783.7650000000001</v>
      </c>
      <c r="I38" s="35">
        <v>1717.6379999999999</v>
      </c>
      <c r="J38" s="35">
        <v>2141.0920000000001</v>
      </c>
      <c r="K38" s="35">
        <v>3129.9</v>
      </c>
      <c r="L38" s="124">
        <v>3246.9</v>
      </c>
      <c r="M38" s="122">
        <v>5680.9</v>
      </c>
      <c r="N38" s="122">
        <v>6109.5</v>
      </c>
      <c r="O38" s="122">
        <v>5347</v>
      </c>
      <c r="P38" s="122">
        <v>4935.0999999999995</v>
      </c>
      <c r="Q38" s="148">
        <v>5091.8999999999996</v>
      </c>
      <c r="S38" s="44"/>
      <c r="T38" s="44"/>
      <c r="U38" s="45"/>
      <c r="V38" s="46"/>
    </row>
    <row r="39" spans="1:22" x14ac:dyDescent="0.2">
      <c r="A39" s="51" t="s">
        <v>34</v>
      </c>
      <c r="D39" s="75"/>
      <c r="E39" s="75"/>
      <c r="F39" s="75"/>
      <c r="G39" s="108">
        <v>130.34328890325301</v>
      </c>
      <c r="H39" s="108">
        <v>179.16476296295801</v>
      </c>
      <c r="I39" s="108">
        <v>286.13573788585802</v>
      </c>
      <c r="J39" s="108">
        <v>470.54154939079098</v>
      </c>
      <c r="K39" s="52">
        <v>503</v>
      </c>
      <c r="L39" s="124">
        <v>501.45123069475568</v>
      </c>
      <c r="M39" s="124">
        <v>1351.2</v>
      </c>
      <c r="N39" s="124">
        <v>1540.8</v>
      </c>
      <c r="O39" s="124">
        <v>1528.2</v>
      </c>
      <c r="P39" s="124">
        <v>1501.3</v>
      </c>
      <c r="Q39" s="150">
        <v>1531.5</v>
      </c>
      <c r="S39" s="44"/>
      <c r="T39" s="44"/>
      <c r="U39" s="45"/>
      <c r="V39" s="46"/>
    </row>
    <row r="40" spans="1:22" x14ac:dyDescent="0.2">
      <c r="A40" s="51" t="s">
        <v>35</v>
      </c>
      <c r="D40" s="75"/>
      <c r="E40" s="75"/>
      <c r="F40" s="75"/>
      <c r="G40" s="107">
        <v>1505.05571109675</v>
      </c>
      <c r="H40" s="107">
        <v>1604.60023703704</v>
      </c>
      <c r="I40" s="107">
        <v>1431.50226211414</v>
      </c>
      <c r="J40" s="107">
        <v>1670.55002614046</v>
      </c>
      <c r="K40" s="52">
        <v>2626.9</v>
      </c>
      <c r="L40" s="124">
        <v>2745.4141074197719</v>
      </c>
      <c r="M40" s="124">
        <v>4329.7</v>
      </c>
      <c r="N40" s="124">
        <v>4568.7</v>
      </c>
      <c r="O40" s="124">
        <v>3818.8</v>
      </c>
      <c r="P40" s="124">
        <v>3433.9</v>
      </c>
      <c r="Q40" s="150">
        <v>3560.3999999999996</v>
      </c>
      <c r="S40" s="44"/>
      <c r="T40" s="44"/>
      <c r="U40" s="45"/>
      <c r="V40" s="46"/>
    </row>
    <row r="41" spans="1:22" x14ac:dyDescent="0.2">
      <c r="D41" s="75"/>
      <c r="E41" s="75"/>
      <c r="F41" s="75"/>
      <c r="G41" s="35"/>
      <c r="H41" s="35"/>
      <c r="I41" s="35"/>
      <c r="J41" s="35"/>
      <c r="K41" s="35"/>
      <c r="L41" s="125"/>
      <c r="Q41" s="148"/>
      <c r="R41" s="147"/>
      <c r="S41" s="44"/>
      <c r="T41" s="44"/>
      <c r="U41" s="45"/>
      <c r="V41" s="46"/>
    </row>
    <row r="42" spans="1:22" x14ac:dyDescent="0.2">
      <c r="A42" s="33" t="s">
        <v>2</v>
      </c>
      <c r="D42" s="75"/>
      <c r="E42" s="75"/>
      <c r="F42" s="75"/>
      <c r="G42" s="35">
        <v>976.33</v>
      </c>
      <c r="H42" s="35">
        <v>1724.498</v>
      </c>
      <c r="I42" s="35">
        <v>3085.739</v>
      </c>
      <c r="J42" s="35">
        <v>3308.0070000000001</v>
      </c>
      <c r="K42" s="35">
        <v>3111.1</v>
      </c>
      <c r="L42" s="124">
        <v>3075.1</v>
      </c>
      <c r="M42" s="119">
        <v>3230.6</v>
      </c>
      <c r="N42" s="119">
        <v>4522.1000000000004</v>
      </c>
      <c r="O42" s="119">
        <v>4678.3</v>
      </c>
      <c r="P42" s="119">
        <v>4577.8999999999996</v>
      </c>
      <c r="Q42" s="148">
        <v>5227.1000000000004</v>
      </c>
      <c r="R42" s="147"/>
      <c r="S42" s="44"/>
      <c r="T42" s="44"/>
      <c r="U42" s="45"/>
      <c r="V42" s="46"/>
    </row>
    <row r="43" spans="1:22" x14ac:dyDescent="0.2">
      <c r="A43" s="51" t="s">
        <v>34</v>
      </c>
      <c r="D43" s="75"/>
      <c r="E43" s="75"/>
      <c r="F43" s="75"/>
      <c r="G43" s="108">
        <v>692.36133486852498</v>
      </c>
      <c r="H43" s="108">
        <v>982.59608481400801</v>
      </c>
      <c r="I43" s="108">
        <v>1863.83927160503</v>
      </c>
      <c r="J43" s="108">
        <v>2417.0340547509099</v>
      </c>
      <c r="K43" s="52">
        <v>2454.8000000000002</v>
      </c>
      <c r="L43" s="124">
        <v>2366.3588925317972</v>
      </c>
      <c r="M43" s="124">
        <v>2315.6</v>
      </c>
      <c r="N43" s="124">
        <v>3023.8</v>
      </c>
      <c r="O43" s="124">
        <v>3547.4</v>
      </c>
      <c r="P43" s="124">
        <v>3460.2</v>
      </c>
      <c r="Q43" s="150">
        <v>4190</v>
      </c>
      <c r="R43" s="147"/>
      <c r="S43" s="44"/>
      <c r="T43" s="44"/>
      <c r="U43" s="45"/>
      <c r="V43" s="46"/>
    </row>
    <row r="44" spans="1:22" x14ac:dyDescent="0.2">
      <c r="A44" s="51" t="s">
        <v>35</v>
      </c>
      <c r="D44" s="75"/>
      <c r="E44" s="75"/>
      <c r="F44" s="75"/>
      <c r="G44" s="107">
        <v>283.96866513147501</v>
      </c>
      <c r="H44" s="107">
        <v>741.90191518599204</v>
      </c>
      <c r="I44" s="107">
        <v>1221.89972839497</v>
      </c>
      <c r="J44" s="107">
        <v>890.97332503427299</v>
      </c>
      <c r="K44" s="52">
        <v>656.3</v>
      </c>
      <c r="L44" s="124">
        <v>708.69600707864447</v>
      </c>
      <c r="M44" s="124">
        <v>915</v>
      </c>
      <c r="N44" s="124">
        <v>1498.3</v>
      </c>
      <c r="O44" s="124">
        <v>1130.9000000000001</v>
      </c>
      <c r="P44" s="124">
        <v>1117.5</v>
      </c>
      <c r="Q44" s="150">
        <v>1037.0999999999999</v>
      </c>
      <c r="S44" s="44"/>
      <c r="T44" s="44"/>
      <c r="U44" s="45"/>
      <c r="V44" s="46"/>
    </row>
    <row r="45" spans="1:22" x14ac:dyDescent="0.2">
      <c r="D45" s="75"/>
      <c r="E45" s="75"/>
      <c r="F45" s="75"/>
      <c r="G45" s="35"/>
      <c r="H45" s="35"/>
      <c r="I45" s="35"/>
      <c r="J45" s="35"/>
      <c r="K45" s="35"/>
      <c r="L45" s="125"/>
      <c r="Q45" s="148"/>
      <c r="R45" s="147"/>
      <c r="S45" s="44"/>
      <c r="T45" s="44"/>
      <c r="U45" s="45"/>
      <c r="V45" s="46"/>
    </row>
    <row r="46" spans="1:22" x14ac:dyDescent="0.2">
      <c r="A46" s="46" t="s">
        <v>47</v>
      </c>
      <c r="B46" s="77"/>
      <c r="C46" s="77"/>
      <c r="D46" s="78"/>
      <c r="E46" s="78"/>
      <c r="F46" s="78"/>
      <c r="G46" s="79">
        <v>1119.8779999999999</v>
      </c>
      <c r="H46" s="79">
        <v>1829.115</v>
      </c>
      <c r="I46" s="79">
        <v>1957.48</v>
      </c>
      <c r="J46" s="79">
        <v>2103.1669999999999</v>
      </c>
      <c r="K46" s="79">
        <v>1940.9</v>
      </c>
      <c r="L46" s="124">
        <v>1871.9852864488396</v>
      </c>
      <c r="M46" s="119">
        <v>1917.5</v>
      </c>
      <c r="N46" s="119">
        <v>2220.9</v>
      </c>
      <c r="O46" s="119">
        <v>2104.9</v>
      </c>
      <c r="P46" s="119">
        <v>1571.7</v>
      </c>
      <c r="Q46" s="148">
        <v>1854.9</v>
      </c>
      <c r="S46" s="44"/>
      <c r="T46" s="44"/>
      <c r="U46" s="45"/>
      <c r="V46" s="46"/>
    </row>
    <row r="47" spans="1:22" x14ac:dyDescent="0.2">
      <c r="A47" s="51" t="s">
        <v>34</v>
      </c>
      <c r="B47" s="77"/>
      <c r="C47" s="77"/>
      <c r="D47" s="78"/>
      <c r="E47" s="78"/>
      <c r="F47" s="78"/>
      <c r="G47" s="107">
        <v>355.60847046263098</v>
      </c>
      <c r="H47" s="107">
        <v>456.13118286492698</v>
      </c>
      <c r="I47" s="107">
        <v>597.03122943432504</v>
      </c>
      <c r="J47" s="107">
        <v>726.29405368072003</v>
      </c>
      <c r="K47" s="53">
        <v>920</v>
      </c>
      <c r="L47" s="124">
        <v>897.7865550167096</v>
      </c>
      <c r="M47" s="124">
        <v>1005.6</v>
      </c>
      <c r="N47" s="124">
        <v>1008.2</v>
      </c>
      <c r="O47" s="124">
        <v>1055</v>
      </c>
      <c r="P47" s="124">
        <v>1060.9000000000001</v>
      </c>
      <c r="Q47" s="150">
        <v>1132.4000000000001</v>
      </c>
      <c r="S47" s="44"/>
      <c r="U47" s="45"/>
      <c r="V47" s="46"/>
    </row>
    <row r="48" spans="1:22" x14ac:dyDescent="0.2">
      <c r="A48" s="51" t="s">
        <v>35</v>
      </c>
      <c r="B48" s="77"/>
      <c r="C48" s="77"/>
      <c r="D48" s="78"/>
      <c r="E48" s="78"/>
      <c r="F48" s="78"/>
      <c r="G48" s="107">
        <v>764.26952953736895</v>
      </c>
      <c r="H48" s="107">
        <v>1372.98381713507</v>
      </c>
      <c r="I48" s="107">
        <v>1360.44877056567</v>
      </c>
      <c r="J48" s="107">
        <v>1376.87272962461</v>
      </c>
      <c r="K48" s="53">
        <v>1020.9</v>
      </c>
      <c r="L48" s="124">
        <v>974.19873143212999</v>
      </c>
      <c r="M48" s="124">
        <v>911.9</v>
      </c>
      <c r="N48" s="124">
        <v>1212.7</v>
      </c>
      <c r="O48" s="124">
        <v>1049.9000000000001</v>
      </c>
      <c r="P48" s="124">
        <v>510.8</v>
      </c>
      <c r="Q48" s="150">
        <v>722.5</v>
      </c>
      <c r="S48" s="44"/>
      <c r="T48" s="44"/>
      <c r="U48" s="45"/>
      <c r="V48" s="46"/>
    </row>
    <row r="49" spans="1:22" x14ac:dyDescent="0.2">
      <c r="A49" s="46"/>
      <c r="B49" s="77"/>
      <c r="C49" s="77"/>
      <c r="D49" s="78"/>
      <c r="E49" s="78"/>
      <c r="F49" s="78"/>
      <c r="G49" s="80"/>
      <c r="H49" s="80"/>
      <c r="I49" s="80"/>
      <c r="J49" s="80"/>
      <c r="K49" s="79"/>
      <c r="L49" s="126"/>
      <c r="Q49" s="148"/>
      <c r="R49" s="147"/>
      <c r="S49" s="44"/>
      <c r="T49" s="44"/>
      <c r="U49" s="45"/>
      <c r="V49" s="46"/>
    </row>
    <row r="50" spans="1:22" x14ac:dyDescent="0.2">
      <c r="A50" s="46" t="s">
        <v>20</v>
      </c>
      <c r="B50" s="77"/>
      <c r="C50" s="77"/>
      <c r="D50" s="78"/>
      <c r="E50" s="78"/>
      <c r="F50" s="78"/>
      <c r="G50" s="79">
        <v>65.025000000000006</v>
      </c>
      <c r="H50" s="79">
        <v>1.879</v>
      </c>
      <c r="I50" s="79">
        <v>45.277000000000001</v>
      </c>
      <c r="J50" s="79">
        <v>1.5509999999999999</v>
      </c>
      <c r="K50" s="79">
        <v>3.4</v>
      </c>
      <c r="L50" s="124">
        <v>3.1768131394152812</v>
      </c>
      <c r="M50" s="119">
        <v>82.6</v>
      </c>
      <c r="N50" s="119">
        <v>153.80000000000001</v>
      </c>
      <c r="O50" s="119">
        <v>98.3</v>
      </c>
      <c r="P50" s="119">
        <v>117.6</v>
      </c>
      <c r="Q50" s="148">
        <v>129</v>
      </c>
      <c r="S50" s="44"/>
      <c r="T50" s="44"/>
      <c r="U50" s="45"/>
      <c r="V50" s="46"/>
    </row>
    <row r="51" spans="1:22" x14ac:dyDescent="0.2">
      <c r="A51" s="54" t="s">
        <v>34</v>
      </c>
      <c r="B51" s="77"/>
      <c r="C51" s="77"/>
      <c r="D51" s="78"/>
      <c r="E51" s="78"/>
      <c r="F51" s="78"/>
      <c r="G51" s="107">
        <v>0</v>
      </c>
      <c r="H51" s="107">
        <v>0.43223048990500001</v>
      </c>
      <c r="I51" s="107">
        <v>0.35699489921599997</v>
      </c>
      <c r="J51" s="107">
        <v>1.65262040055674</v>
      </c>
      <c r="K51" s="107">
        <v>0</v>
      </c>
      <c r="L51" s="124">
        <v>1.3716571133413962</v>
      </c>
      <c r="M51" s="124">
        <v>1.4</v>
      </c>
      <c r="N51" s="124">
        <v>1.7</v>
      </c>
      <c r="O51" s="124">
        <v>1.5</v>
      </c>
      <c r="P51" s="124">
        <v>1.3</v>
      </c>
      <c r="Q51" s="150">
        <v>3.2</v>
      </c>
      <c r="S51" s="44"/>
      <c r="T51" s="44"/>
      <c r="U51" s="45"/>
      <c r="V51" s="46"/>
    </row>
    <row r="52" spans="1:22" x14ac:dyDescent="0.2">
      <c r="A52" s="51" t="s">
        <v>35</v>
      </c>
      <c r="B52" s="77"/>
      <c r="C52" s="77"/>
      <c r="D52" s="78"/>
      <c r="E52" s="78"/>
      <c r="F52" s="78"/>
      <c r="G52" s="107">
        <v>65.025000000000006</v>
      </c>
      <c r="H52" s="107">
        <v>1.446769510095</v>
      </c>
      <c r="I52" s="107">
        <v>44.920005100784003</v>
      </c>
      <c r="J52" s="107">
        <v>-0.10151155500422999</v>
      </c>
      <c r="K52" s="80">
        <v>3.4</v>
      </c>
      <c r="L52" s="124">
        <v>1.8051560260738848</v>
      </c>
      <c r="M52" s="124">
        <v>81.2</v>
      </c>
      <c r="N52" s="124">
        <v>152.1</v>
      </c>
      <c r="O52" s="124">
        <v>96.8</v>
      </c>
      <c r="P52" s="124">
        <v>116.3</v>
      </c>
      <c r="Q52" s="150">
        <v>125.8</v>
      </c>
      <c r="S52" s="44"/>
      <c r="T52" s="44"/>
      <c r="U52" s="45"/>
      <c r="V52" s="46"/>
    </row>
    <row r="53" spans="1:22" x14ac:dyDescent="0.2">
      <c r="A53" s="46"/>
      <c r="B53" s="77"/>
      <c r="C53" s="77"/>
      <c r="D53" s="78"/>
      <c r="E53" s="78"/>
      <c r="F53" s="78"/>
      <c r="G53" s="79"/>
      <c r="H53" s="79"/>
      <c r="I53" s="79"/>
      <c r="J53" s="79"/>
      <c r="K53" s="79"/>
      <c r="L53" s="79"/>
      <c r="R53" s="147"/>
      <c r="S53" s="44"/>
      <c r="T53" s="44"/>
      <c r="U53" s="45"/>
      <c r="V53" s="46"/>
    </row>
    <row r="54" spans="1:22" x14ac:dyDescent="0.2">
      <c r="A54" s="7" t="s">
        <v>11</v>
      </c>
      <c r="D54" s="75"/>
      <c r="E54" s="75"/>
      <c r="F54" s="75"/>
      <c r="G54" s="11">
        <v>5467.8509999999997</v>
      </c>
      <c r="H54" s="11">
        <v>7768.8259999999991</v>
      </c>
      <c r="I54" s="11">
        <v>9615.5910000000003</v>
      </c>
      <c r="J54" s="11">
        <v>10929.614000000001</v>
      </c>
      <c r="K54" s="11">
        <v>11350.7</v>
      </c>
      <c r="L54" s="23">
        <v>11560.7</v>
      </c>
      <c r="M54" s="23">
        <v>14374.7</v>
      </c>
      <c r="N54" s="123">
        <v>16649</v>
      </c>
      <c r="O54" s="123">
        <v>15832.4</v>
      </c>
      <c r="P54" s="123">
        <v>14812.2</v>
      </c>
      <c r="Q54" s="123">
        <v>15647.599999999999</v>
      </c>
      <c r="R54" s="147"/>
      <c r="S54" s="44"/>
      <c r="T54" s="44"/>
      <c r="U54" s="45"/>
      <c r="V54" s="45"/>
    </row>
    <row r="55" spans="1:22" x14ac:dyDescent="0.2">
      <c r="A55" s="7"/>
      <c r="D55" s="75"/>
      <c r="E55" s="75"/>
      <c r="F55" s="75"/>
      <c r="G55" s="75"/>
      <c r="H55" s="75"/>
      <c r="I55" s="75"/>
      <c r="J55" s="75"/>
      <c r="K55" s="75"/>
      <c r="L55" s="75"/>
      <c r="R55" s="147"/>
      <c r="S55" s="46"/>
      <c r="T55" s="46"/>
      <c r="U55" s="46"/>
      <c r="V55" s="46"/>
    </row>
    <row r="56" spans="1:22" x14ac:dyDescent="0.2">
      <c r="A56" s="34" t="s">
        <v>30</v>
      </c>
      <c r="B56" s="76"/>
      <c r="C56" s="76"/>
      <c r="D56" s="76"/>
      <c r="E56" s="76"/>
      <c r="F56" s="76"/>
      <c r="G56" s="76"/>
      <c r="H56" s="76"/>
      <c r="I56" s="76"/>
      <c r="J56" s="76"/>
      <c r="K56" s="76"/>
      <c r="L56" s="76"/>
      <c r="M56" s="76"/>
      <c r="N56" s="76"/>
      <c r="O56" s="76"/>
      <c r="P56" s="76"/>
      <c r="Q56" s="77"/>
      <c r="S56" s="46"/>
      <c r="T56" s="46"/>
      <c r="U56" s="43"/>
      <c r="V56" s="43"/>
    </row>
    <row r="57" spans="1:22" ht="14.25" x14ac:dyDescent="0.2">
      <c r="A57" s="32" t="s">
        <v>22</v>
      </c>
      <c r="D57" s="75"/>
      <c r="E57" s="75"/>
      <c r="F57" s="75"/>
      <c r="G57" s="35">
        <v>948.702</v>
      </c>
      <c r="H57" s="35">
        <v>1634.2090000000001</v>
      </c>
      <c r="I57" s="35">
        <v>2280.1790000000001</v>
      </c>
      <c r="J57" s="35">
        <v>2514.1260000000002</v>
      </c>
      <c r="K57" s="35">
        <v>2755.9</v>
      </c>
      <c r="L57" s="115">
        <v>2830.384348506399</v>
      </c>
      <c r="M57" s="115">
        <v>3074.5999999999995</v>
      </c>
      <c r="N57" s="115">
        <v>3764.2</v>
      </c>
      <c r="O57" s="115">
        <v>3915.4</v>
      </c>
      <c r="P57" s="115">
        <v>4060.7</v>
      </c>
      <c r="Q57" s="115"/>
      <c r="R57" s="127"/>
      <c r="S57" s="44"/>
      <c r="T57" s="46"/>
      <c r="U57" s="45"/>
      <c r="V57" s="45"/>
    </row>
    <row r="58" spans="1:22" x14ac:dyDescent="0.2">
      <c r="A58" s="54" t="s">
        <v>34</v>
      </c>
      <c r="D58" s="75"/>
      <c r="E58" s="75"/>
      <c r="F58" s="75"/>
      <c r="G58" s="108">
        <v>753.55707167025196</v>
      </c>
      <c r="H58" s="108">
        <v>1420.0618646292601</v>
      </c>
      <c r="I58" s="108">
        <v>1979.56062253244</v>
      </c>
      <c r="J58" s="108">
        <v>2237.4468399177399</v>
      </c>
      <c r="K58" s="52">
        <v>2494.6999999999998</v>
      </c>
      <c r="L58" s="124">
        <v>2526.4975949267819</v>
      </c>
      <c r="M58" s="124">
        <v>2715.7</v>
      </c>
      <c r="N58" s="124">
        <v>3283</v>
      </c>
      <c r="O58" s="124">
        <v>3486.8</v>
      </c>
      <c r="P58" s="124">
        <v>3625</v>
      </c>
      <c r="Q58" s="124"/>
      <c r="S58" s="44"/>
      <c r="T58" s="46"/>
      <c r="U58" s="45"/>
      <c r="V58" s="45"/>
    </row>
    <row r="59" spans="1:22" x14ac:dyDescent="0.2">
      <c r="A59" s="51" t="s">
        <v>35</v>
      </c>
      <c r="D59" s="75"/>
      <c r="E59" s="75"/>
      <c r="F59" s="75"/>
      <c r="G59" s="107">
        <v>195.145029504527</v>
      </c>
      <c r="H59" s="107">
        <v>214.147486409327</v>
      </c>
      <c r="I59" s="107">
        <v>300.61869862101798</v>
      </c>
      <c r="J59" s="107">
        <v>276.679415075566</v>
      </c>
      <c r="K59" s="52">
        <v>261.2</v>
      </c>
      <c r="L59" s="124">
        <v>304</v>
      </c>
      <c r="M59" s="124">
        <v>358.9</v>
      </c>
      <c r="N59" s="124">
        <v>481.2</v>
      </c>
      <c r="O59" s="124">
        <v>428.6</v>
      </c>
      <c r="P59" s="124">
        <v>435.70000000000005</v>
      </c>
      <c r="Q59" s="124"/>
      <c r="S59" s="44"/>
      <c r="T59" s="46"/>
      <c r="U59" s="45"/>
      <c r="V59" s="45"/>
    </row>
    <row r="60" spans="1:22" x14ac:dyDescent="0.2">
      <c r="A60" s="51"/>
      <c r="D60" s="75"/>
      <c r="E60" s="75"/>
      <c r="F60" s="75"/>
      <c r="G60" s="107"/>
      <c r="H60" s="107"/>
      <c r="I60" s="107"/>
      <c r="J60" s="107"/>
      <c r="K60" s="52"/>
      <c r="L60" s="126"/>
      <c r="M60" s="121"/>
      <c r="N60" s="130"/>
      <c r="O60" s="130"/>
      <c r="P60" s="130"/>
      <c r="Q60" s="130"/>
      <c r="S60" s="44"/>
      <c r="T60" s="46"/>
      <c r="U60" s="45"/>
      <c r="V60" s="45"/>
    </row>
    <row r="61" spans="1:22" x14ac:dyDescent="0.2">
      <c r="A61" s="32" t="s">
        <v>33</v>
      </c>
      <c r="D61" s="75"/>
      <c r="E61" s="75"/>
      <c r="F61" s="75"/>
      <c r="G61" s="35">
        <v>3260.422</v>
      </c>
      <c r="H61" s="35">
        <v>4308.2479999999996</v>
      </c>
      <c r="I61" s="35">
        <v>4397.5969999999998</v>
      </c>
      <c r="J61" s="35">
        <v>4934.3050000000003</v>
      </c>
      <c r="K61" s="35">
        <v>5174</v>
      </c>
      <c r="L61" s="115">
        <v>4936.2999999999993</v>
      </c>
      <c r="M61" s="115">
        <v>4851.9000000000005</v>
      </c>
      <c r="N61" s="115">
        <v>6537.7</v>
      </c>
      <c r="O61" s="115">
        <v>5803.8</v>
      </c>
      <c r="P61" s="115">
        <v>5150.8</v>
      </c>
      <c r="Q61" s="115"/>
      <c r="S61" s="44"/>
      <c r="T61" s="46"/>
      <c r="U61" s="45"/>
      <c r="V61" s="45"/>
    </row>
    <row r="62" spans="1:22" x14ac:dyDescent="0.2">
      <c r="A62" s="54" t="s">
        <v>34</v>
      </c>
      <c r="D62" s="75"/>
      <c r="E62" s="75"/>
      <c r="F62" s="75"/>
      <c r="G62" s="107">
        <v>485.22151073176502</v>
      </c>
      <c r="H62" s="107">
        <v>512.842276882855</v>
      </c>
      <c r="I62" s="107">
        <v>623.46979189972205</v>
      </c>
      <c r="J62" s="107">
        <v>721.01558681076006</v>
      </c>
      <c r="K62" s="52">
        <v>578.20000000000005</v>
      </c>
      <c r="L62" s="124">
        <v>539.70000000000005</v>
      </c>
      <c r="M62" s="124">
        <v>621.6</v>
      </c>
      <c r="N62" s="124">
        <v>787.9</v>
      </c>
      <c r="O62" s="124">
        <v>890.1</v>
      </c>
      <c r="P62" s="124">
        <v>589.69999999999993</v>
      </c>
      <c r="Q62" s="124"/>
      <c r="S62" s="44"/>
      <c r="T62" s="46"/>
      <c r="U62" s="45"/>
      <c r="V62" s="45"/>
    </row>
    <row r="63" spans="1:22" x14ac:dyDescent="0.2">
      <c r="A63" s="51" t="s">
        <v>35</v>
      </c>
      <c r="D63" s="75"/>
      <c r="E63" s="75"/>
      <c r="F63" s="75"/>
      <c r="G63" s="107">
        <v>2775.2003728985201</v>
      </c>
      <c r="H63" s="107">
        <v>3795.4054821590098</v>
      </c>
      <c r="I63" s="107">
        <v>3774.1275404408102</v>
      </c>
      <c r="J63" s="107">
        <v>4213.2898061976903</v>
      </c>
      <c r="K63" s="52">
        <v>4595.8</v>
      </c>
      <c r="L63" s="124">
        <v>4396.5999999999995</v>
      </c>
      <c r="M63" s="124">
        <v>4230.3</v>
      </c>
      <c r="N63" s="124">
        <v>5749.8</v>
      </c>
      <c r="O63" s="124">
        <v>4913.7</v>
      </c>
      <c r="P63" s="124">
        <v>4561.1000000000004</v>
      </c>
      <c r="Q63" s="124"/>
      <c r="S63" s="44"/>
      <c r="T63" s="46"/>
      <c r="U63" s="45"/>
      <c r="V63" s="45"/>
    </row>
    <row r="64" spans="1:22" x14ac:dyDescent="0.2">
      <c r="A64" s="32"/>
      <c r="D64" s="75"/>
      <c r="E64" s="75"/>
      <c r="F64" s="75"/>
      <c r="G64" s="35"/>
      <c r="H64" s="35"/>
      <c r="I64" s="35"/>
      <c r="J64" s="35"/>
      <c r="K64" s="35"/>
      <c r="L64" s="80"/>
      <c r="M64" s="121"/>
      <c r="N64" s="130"/>
      <c r="O64" s="130"/>
      <c r="P64" s="130"/>
      <c r="Q64" s="130"/>
      <c r="S64" s="44"/>
      <c r="T64" s="46"/>
      <c r="U64" s="45"/>
      <c r="V64" s="45"/>
    </row>
    <row r="65" spans="1:22" x14ac:dyDescent="0.2">
      <c r="A65" s="81" t="s">
        <v>23</v>
      </c>
      <c r="B65" s="77"/>
      <c r="C65" s="77"/>
      <c r="D65" s="78"/>
      <c r="E65" s="78"/>
      <c r="F65" s="78"/>
      <c r="G65" s="79">
        <v>1258.7270000000001</v>
      </c>
      <c r="H65" s="79">
        <v>1826.3689999999999</v>
      </c>
      <c r="I65" s="79">
        <v>2937.8150000000001</v>
      </c>
      <c r="J65" s="79">
        <v>3481.183</v>
      </c>
      <c r="K65" s="79">
        <v>3420.8</v>
      </c>
      <c r="L65" s="115">
        <v>3794</v>
      </c>
      <c r="M65" s="115">
        <v>6448.2</v>
      </c>
      <c r="N65" s="115">
        <v>6347.1</v>
      </c>
      <c r="O65" s="115">
        <v>6113.2000000000007</v>
      </c>
      <c r="P65" s="115">
        <v>5599.7</v>
      </c>
      <c r="Q65" s="115"/>
      <c r="S65" s="44"/>
      <c r="T65" s="46"/>
      <c r="U65" s="45"/>
      <c r="V65" s="45"/>
    </row>
    <row r="66" spans="1:22" x14ac:dyDescent="0.2">
      <c r="A66" s="54" t="s">
        <v>34</v>
      </c>
      <c r="B66" s="77"/>
      <c r="C66" s="77"/>
      <c r="D66" s="78"/>
      <c r="E66" s="78"/>
      <c r="F66" s="78"/>
      <c r="G66" s="107">
        <v>824.84694022403505</v>
      </c>
      <c r="H66" s="107">
        <v>994.73743445541299</v>
      </c>
      <c r="I66" s="107">
        <v>1732.42718244971</v>
      </c>
      <c r="J66" s="107">
        <v>2389.2321686693899</v>
      </c>
      <c r="K66" s="53">
        <v>2479.1999999999998</v>
      </c>
      <c r="L66" s="124">
        <v>2477.4</v>
      </c>
      <c r="M66" s="124">
        <v>3384.5</v>
      </c>
      <c r="N66" s="124">
        <v>3725.3</v>
      </c>
      <c r="O66" s="124">
        <v>3750.8</v>
      </c>
      <c r="P66" s="124">
        <v>3752.9</v>
      </c>
      <c r="Q66" s="124"/>
      <c r="S66" s="44"/>
      <c r="T66" s="46"/>
      <c r="U66" s="45"/>
      <c r="V66" s="45"/>
    </row>
    <row r="67" spans="1:22" x14ac:dyDescent="0.2">
      <c r="A67" s="51" t="s">
        <v>35</v>
      </c>
      <c r="B67" s="77"/>
      <c r="C67" s="77"/>
      <c r="D67" s="78"/>
      <c r="E67" s="78"/>
      <c r="F67" s="78"/>
      <c r="G67" s="107">
        <v>433.88007497090598</v>
      </c>
      <c r="H67" s="107">
        <v>831.63145546413796</v>
      </c>
      <c r="I67" s="107">
        <v>1205.3881640563</v>
      </c>
      <c r="J67" s="107">
        <v>1091.95082000097</v>
      </c>
      <c r="K67" s="53">
        <v>941.6</v>
      </c>
      <c r="L67" s="124">
        <v>1316.6</v>
      </c>
      <c r="M67" s="124">
        <v>3063.7</v>
      </c>
      <c r="N67" s="124">
        <v>2621.8</v>
      </c>
      <c r="O67" s="124">
        <v>2362.4</v>
      </c>
      <c r="P67" s="124">
        <v>1846.8</v>
      </c>
      <c r="Q67" s="124"/>
      <c r="S67" s="44"/>
      <c r="T67" s="46"/>
      <c r="U67" s="45"/>
      <c r="V67" s="45"/>
    </row>
    <row r="68" spans="1:22" x14ac:dyDescent="0.2">
      <c r="A68" s="81"/>
      <c r="B68" s="77"/>
      <c r="C68" s="77"/>
      <c r="D68" s="78"/>
      <c r="E68" s="78"/>
      <c r="F68" s="78"/>
      <c r="G68" s="79"/>
      <c r="H68" s="79"/>
      <c r="I68" s="79"/>
      <c r="J68" s="79"/>
      <c r="K68" s="79"/>
      <c r="L68" s="80"/>
      <c r="M68" s="121"/>
      <c r="N68" s="130"/>
      <c r="O68" s="130"/>
      <c r="P68" s="130"/>
      <c r="Q68" s="130"/>
      <c r="S68" s="44"/>
      <c r="T68" s="46"/>
      <c r="U68" s="45"/>
      <c r="V68" s="45"/>
    </row>
    <row r="69" spans="1:22" x14ac:dyDescent="0.2">
      <c r="A69" s="7" t="s">
        <v>11</v>
      </c>
      <c r="D69" s="75"/>
      <c r="E69" s="75"/>
      <c r="F69" s="75"/>
      <c r="G69" s="55">
        <v>5467.8509999999997</v>
      </c>
      <c r="H69" s="55">
        <v>7768.8259999999991</v>
      </c>
      <c r="I69" s="55">
        <v>9615.5910000000003</v>
      </c>
      <c r="J69" s="55">
        <v>10929.614000000001</v>
      </c>
      <c r="K69" s="55">
        <v>11350.7</v>
      </c>
      <c r="L69" s="131">
        <v>11560.684348506398</v>
      </c>
      <c r="M69" s="131">
        <v>14374.6</v>
      </c>
      <c r="N69" s="131">
        <v>16649</v>
      </c>
      <c r="O69" s="131">
        <v>15832.4</v>
      </c>
      <c r="P69" s="131">
        <v>14812.1</v>
      </c>
      <c r="Q69" s="131"/>
      <c r="S69" s="44"/>
      <c r="T69" s="46"/>
      <c r="U69" s="45"/>
      <c r="V69" s="45"/>
    </row>
    <row r="70" spans="1:22" x14ac:dyDescent="0.2">
      <c r="A70" s="7"/>
      <c r="D70" s="75"/>
      <c r="E70" s="75"/>
      <c r="F70" s="75"/>
      <c r="G70" s="35"/>
      <c r="H70" s="35"/>
      <c r="I70" s="35"/>
      <c r="J70" s="35"/>
      <c r="K70" s="35"/>
      <c r="L70" s="35"/>
    </row>
    <row r="71" spans="1:22" x14ac:dyDescent="0.2">
      <c r="A71" s="4" t="s">
        <v>36</v>
      </c>
      <c r="B71" s="82"/>
      <c r="C71" s="82"/>
      <c r="D71" s="82"/>
      <c r="E71" s="82"/>
      <c r="F71" s="82"/>
      <c r="G71" s="82"/>
      <c r="H71" s="82"/>
      <c r="I71" s="82"/>
      <c r="J71" s="82"/>
      <c r="K71" s="82"/>
      <c r="L71" s="82"/>
      <c r="M71" s="82"/>
      <c r="N71" s="82"/>
      <c r="O71" s="82"/>
      <c r="P71" s="82"/>
      <c r="Q71" s="82"/>
    </row>
    <row r="72" spans="1:22" x14ac:dyDescent="0.2">
      <c r="A72" s="33" t="s">
        <v>13</v>
      </c>
      <c r="B72" s="58">
        <v>1369</v>
      </c>
      <c r="C72" s="58">
        <v>1532</v>
      </c>
      <c r="D72" s="83">
        <v>1764.8118269966278</v>
      </c>
      <c r="E72" s="83">
        <v>2314</v>
      </c>
      <c r="F72" s="83">
        <v>2474</v>
      </c>
      <c r="G72" s="83">
        <v>3472</v>
      </c>
      <c r="H72" s="84">
        <v>3587.4103542886019</v>
      </c>
      <c r="I72" s="85">
        <v>4696.8147600000002</v>
      </c>
      <c r="J72" s="86">
        <v>6509.0137199999999</v>
      </c>
      <c r="K72" s="86">
        <v>5579.0249999999996</v>
      </c>
      <c r="L72" s="87"/>
      <c r="M72" s="87">
        <v>4077.1841999999997</v>
      </c>
      <c r="N72" s="87">
        <v>4234.9009550097589</v>
      </c>
      <c r="O72" s="87">
        <v>5914.8355900834867</v>
      </c>
      <c r="P72" s="87">
        <v>7228.3581843120028</v>
      </c>
      <c r="Q72" s="87">
        <v>10270.365766775134</v>
      </c>
    </row>
    <row r="73" spans="1:22" x14ac:dyDescent="0.2">
      <c r="A73" s="33" t="s">
        <v>3</v>
      </c>
      <c r="B73" s="58">
        <v>825</v>
      </c>
      <c r="C73" s="58">
        <v>974</v>
      </c>
      <c r="D73" s="83">
        <v>1301.7262555594536</v>
      </c>
      <c r="E73" s="83">
        <v>1276</v>
      </c>
      <c r="F73" s="83">
        <v>1262</v>
      </c>
      <c r="G73" s="83">
        <v>1150</v>
      </c>
      <c r="H73" s="84">
        <v>1488.6694844414369</v>
      </c>
      <c r="I73" s="85">
        <v>1739.956377</v>
      </c>
      <c r="J73" s="86">
        <v>2520</v>
      </c>
      <c r="K73" s="86">
        <v>2469.6484</v>
      </c>
      <c r="L73" s="87"/>
      <c r="M73" s="87">
        <v>1638.3777</v>
      </c>
      <c r="N73" s="87">
        <v>2677.7937869514722</v>
      </c>
      <c r="O73" s="87">
        <v>2811.9146075829535</v>
      </c>
      <c r="P73" s="87">
        <v>3465.5262683236647</v>
      </c>
      <c r="Q73" s="87">
        <v>3340.1777937344136</v>
      </c>
    </row>
    <row r="74" spans="1:22" x14ac:dyDescent="0.2">
      <c r="A74" s="33" t="s">
        <v>5</v>
      </c>
      <c r="B74" s="77">
        <v>123</v>
      </c>
      <c r="C74" s="77">
        <v>364</v>
      </c>
      <c r="D74" s="87">
        <v>218.34590563383935</v>
      </c>
      <c r="E74" s="87">
        <f>504525.507545575/1000</f>
        <v>504.52550754557495</v>
      </c>
      <c r="F74" s="83">
        <v>583</v>
      </c>
      <c r="G74" s="83">
        <v>869</v>
      </c>
      <c r="H74" s="84">
        <v>1025.2002128909394</v>
      </c>
      <c r="I74" s="85">
        <v>1953.4479569999999</v>
      </c>
      <c r="J74" s="86">
        <v>4211.7147599999998</v>
      </c>
      <c r="K74" s="86">
        <v>4046.6528000000003</v>
      </c>
      <c r="L74" s="87"/>
      <c r="M74" s="87">
        <v>3739.5032999999994</v>
      </c>
      <c r="N74" s="87">
        <v>3947.4476489472845</v>
      </c>
      <c r="O74" s="87">
        <v>8139.9143276197801</v>
      </c>
      <c r="P74" s="87">
        <v>9740.6887789641278</v>
      </c>
      <c r="Q74" s="87">
        <v>10086.438764051331</v>
      </c>
    </row>
    <row r="75" spans="1:22" x14ac:dyDescent="0.2">
      <c r="A75" s="33" t="s">
        <v>4</v>
      </c>
      <c r="B75" s="61">
        <v>236</v>
      </c>
      <c r="C75" s="61">
        <v>302</v>
      </c>
      <c r="D75" s="88">
        <v>487.93584136998362</v>
      </c>
      <c r="E75" s="88">
        <f>830541.840282283/1000</f>
        <v>830.54184028228303</v>
      </c>
      <c r="F75" s="83">
        <v>1402</v>
      </c>
      <c r="G75" s="88">
        <v>1515</v>
      </c>
      <c r="H75" s="89">
        <v>2350.3059483790221</v>
      </c>
      <c r="I75" s="90">
        <v>2284.3599060000001</v>
      </c>
      <c r="J75" s="49">
        <v>2712.08905</v>
      </c>
      <c r="K75" s="49">
        <v>2782.0738000000001</v>
      </c>
      <c r="L75" s="88"/>
      <c r="M75" s="88">
        <v>3051.6347999999998</v>
      </c>
      <c r="N75" s="88">
        <v>3555.6576090914832</v>
      </c>
      <c r="O75" s="88">
        <v>5667.9354747137786</v>
      </c>
      <c r="P75" s="88">
        <v>12433.026768400203</v>
      </c>
      <c r="Q75" s="88">
        <v>16054.817675439126</v>
      </c>
      <c r="R75" s="145"/>
    </row>
    <row r="76" spans="1:22" x14ac:dyDescent="0.2">
      <c r="A76" s="7" t="s">
        <v>12</v>
      </c>
      <c r="B76" s="37">
        <f t="shared" ref="B76:D76" si="3">SUM(B72:B75)</f>
        <v>2553</v>
      </c>
      <c r="C76" s="37">
        <f t="shared" si="3"/>
        <v>3172</v>
      </c>
      <c r="D76" s="8">
        <f t="shared" si="3"/>
        <v>3772.8198295599045</v>
      </c>
      <c r="E76" s="8">
        <f>SUM(E72:E75)+1</f>
        <v>4926.0673478278577</v>
      </c>
      <c r="F76" s="20">
        <f>SUM(F72:F75)</f>
        <v>5721</v>
      </c>
      <c r="G76" s="1">
        <f>SUM(G72:G75)</f>
        <v>7006</v>
      </c>
      <c r="H76" s="1">
        <f>SUM(H72:H75)</f>
        <v>8451.5859999999993</v>
      </c>
      <c r="I76" s="1">
        <f>SUM(I72:I75)</f>
        <v>10674.579</v>
      </c>
      <c r="J76" s="1">
        <f>SUM(J72:J75)</f>
        <v>15952.817529999998</v>
      </c>
      <c r="K76" s="50">
        <v>14877.4</v>
      </c>
      <c r="L76" s="136"/>
      <c r="M76" s="136">
        <v>12506.699999999999</v>
      </c>
      <c r="N76" s="137">
        <v>14415.8</v>
      </c>
      <c r="O76" s="136">
        <v>22534.6</v>
      </c>
      <c r="P76" s="136">
        <v>32867.673366728777</v>
      </c>
      <c r="Q76" s="136">
        <v>39751.799999999996</v>
      </c>
      <c r="R76" s="145"/>
      <c r="S76" s="91"/>
    </row>
    <row r="77" spans="1:22" x14ac:dyDescent="0.2">
      <c r="D77" s="92"/>
      <c r="E77" s="92"/>
      <c r="F77" s="92"/>
      <c r="G77" s="92"/>
      <c r="H77" s="92"/>
      <c r="I77" s="93"/>
      <c r="J77" s="92"/>
      <c r="K77" s="94"/>
      <c r="L77" s="94"/>
    </row>
    <row r="78" spans="1:22" x14ac:dyDescent="0.2">
      <c r="A78" s="5" t="s">
        <v>37</v>
      </c>
      <c r="B78" s="19"/>
      <c r="C78" s="19"/>
      <c r="D78" s="19"/>
      <c r="E78" s="19"/>
      <c r="F78" s="19"/>
      <c r="G78" s="19"/>
      <c r="H78" s="19"/>
      <c r="I78" s="19"/>
      <c r="J78" s="19"/>
      <c r="K78" s="19"/>
      <c r="L78" s="19"/>
      <c r="M78" s="19"/>
      <c r="N78" s="19"/>
      <c r="O78" s="19"/>
      <c r="P78" s="19"/>
      <c r="Q78" s="19"/>
    </row>
    <row r="79" spans="1:22" x14ac:dyDescent="0.2">
      <c r="A79" s="33" t="s">
        <v>13</v>
      </c>
      <c r="B79" s="95">
        <v>1205.0999999999999</v>
      </c>
      <c r="C79" s="95">
        <v>1649.1</v>
      </c>
      <c r="D79" s="96">
        <v>2074.4385874837185</v>
      </c>
      <c r="E79" s="96">
        <v>3174.5</v>
      </c>
      <c r="F79" s="96">
        <v>3505.1</v>
      </c>
      <c r="G79" s="96">
        <v>4752.2910000000002</v>
      </c>
      <c r="H79" s="97">
        <v>5192.5</v>
      </c>
      <c r="I79" s="97">
        <v>6612.47</v>
      </c>
      <c r="J79" s="97">
        <v>8486.5</v>
      </c>
      <c r="K79" s="41">
        <v>8035.83</v>
      </c>
      <c r="L79" s="41"/>
      <c r="M79" s="138">
        <v>7449.5666000000001</v>
      </c>
      <c r="N79" s="138">
        <v>6753.367058736304</v>
      </c>
      <c r="O79" s="138">
        <v>9810.4508929712738</v>
      </c>
      <c r="P79" s="138">
        <v>13098.725551144127</v>
      </c>
      <c r="Q79" s="138">
        <v>16409.311822947449</v>
      </c>
      <c r="S79" s="91"/>
      <c r="T79" s="109"/>
      <c r="U79" s="91"/>
    </row>
    <row r="80" spans="1:22" x14ac:dyDescent="0.2">
      <c r="A80" s="33" t="s">
        <v>3</v>
      </c>
      <c r="B80" s="95">
        <v>900.3</v>
      </c>
      <c r="C80" s="95">
        <v>1162.9000000000001</v>
      </c>
      <c r="D80" s="96">
        <v>1409.0811119985929</v>
      </c>
      <c r="E80" s="96">
        <v>1781.8</v>
      </c>
      <c r="F80" s="96">
        <v>1659.7</v>
      </c>
      <c r="G80" s="96">
        <v>1717.6320000000001</v>
      </c>
      <c r="H80" s="97">
        <v>2697.3090000000002</v>
      </c>
      <c r="I80" s="97">
        <v>3226.4270000000001</v>
      </c>
      <c r="J80" s="97">
        <v>4756.8999999999996</v>
      </c>
      <c r="K80" s="41">
        <v>4127.5600000000004</v>
      </c>
      <c r="L80" s="41"/>
      <c r="M80" s="138">
        <v>2438.7327999999998</v>
      </c>
      <c r="N80" s="138">
        <v>3273.5884420565776</v>
      </c>
      <c r="O80" s="138">
        <v>4854.4139990409167</v>
      </c>
      <c r="P80" s="138">
        <v>4680.7558473320641</v>
      </c>
      <c r="Q80" s="138">
        <v>4490.8859238826244</v>
      </c>
      <c r="S80" s="91"/>
      <c r="T80" s="109"/>
      <c r="U80" s="91"/>
    </row>
    <row r="81" spans="1:22" x14ac:dyDescent="0.2">
      <c r="A81" s="33" t="s">
        <v>5</v>
      </c>
      <c r="B81" s="80">
        <v>868.6</v>
      </c>
      <c r="C81" s="80">
        <v>969.7</v>
      </c>
      <c r="D81" s="98">
        <v>1271.0865916605997</v>
      </c>
      <c r="E81" s="98">
        <f>2067663810.72105/1000000</f>
        <v>2067.6638107210501</v>
      </c>
      <c r="F81" s="98">
        <v>2341.1</v>
      </c>
      <c r="G81" s="96">
        <v>2400.5309999999999</v>
      </c>
      <c r="H81" s="97">
        <v>3711.25</v>
      </c>
      <c r="I81" s="97">
        <v>3937.3739999999998</v>
      </c>
      <c r="J81" s="97">
        <v>4368.8</v>
      </c>
      <c r="K81" s="41">
        <v>3972.26</v>
      </c>
      <c r="L81" s="41"/>
      <c r="M81" s="138">
        <v>5106.0968000000003</v>
      </c>
      <c r="N81" s="138">
        <v>5830.7594904798925</v>
      </c>
      <c r="O81" s="138">
        <v>6784.3093638473192</v>
      </c>
      <c r="P81" s="138">
        <v>7537.1584080512966</v>
      </c>
      <c r="Q81" s="138">
        <v>6599.2220928285087</v>
      </c>
      <c r="S81" s="91"/>
      <c r="T81" s="109"/>
      <c r="U81" s="91"/>
    </row>
    <row r="82" spans="1:22" x14ac:dyDescent="0.2">
      <c r="A82" s="33" t="s">
        <v>4</v>
      </c>
      <c r="B82" s="99">
        <v>395.2</v>
      </c>
      <c r="C82" s="99">
        <v>579.4</v>
      </c>
      <c r="D82" s="100">
        <v>700.90215765697008</v>
      </c>
      <c r="E82" s="100">
        <f>1087919031.48704/1000000</f>
        <v>1087.91903148704</v>
      </c>
      <c r="F82" s="100">
        <v>1082</v>
      </c>
      <c r="G82" s="100">
        <v>1584.578</v>
      </c>
      <c r="H82" s="101">
        <v>4202.2719999999999</v>
      </c>
      <c r="I82" s="101">
        <v>3317.48</v>
      </c>
      <c r="J82" s="101">
        <v>3189.6</v>
      </c>
      <c r="K82" s="42">
        <v>3286.15</v>
      </c>
      <c r="L82" s="42"/>
      <c r="M82" s="139">
        <v>4058.2037999999998</v>
      </c>
      <c r="N82" s="138">
        <v>4729.2850087272054</v>
      </c>
      <c r="O82" s="139">
        <v>4823.3257441404903</v>
      </c>
      <c r="P82" s="139">
        <v>5162.3601934725129</v>
      </c>
      <c r="Q82" s="139">
        <v>5493.2801603414118</v>
      </c>
      <c r="S82" s="91"/>
      <c r="T82" s="109"/>
      <c r="U82" s="91"/>
    </row>
    <row r="83" spans="1:22" x14ac:dyDescent="0.2">
      <c r="A83" s="7" t="s">
        <v>11</v>
      </c>
      <c r="B83" s="29">
        <f t="shared" ref="B83:E83" si="4">SUM(B79:B82)</f>
        <v>3369.1999999999994</v>
      </c>
      <c r="C83" s="29">
        <f t="shared" si="4"/>
        <v>4361.0999999999995</v>
      </c>
      <c r="D83" s="12">
        <f t="shared" si="4"/>
        <v>5455.5084487998811</v>
      </c>
      <c r="E83" s="12">
        <f t="shared" si="4"/>
        <v>8111.8828422080906</v>
      </c>
      <c r="F83" s="29">
        <f t="shared" ref="F83:K83" si="5">SUM(F79:F82)</f>
        <v>8587.9</v>
      </c>
      <c r="G83" s="23">
        <f t="shared" si="5"/>
        <v>10455.032000000001</v>
      </c>
      <c r="H83" s="25">
        <f t="shared" si="5"/>
        <v>15803.331000000002</v>
      </c>
      <c r="I83" s="25">
        <f t="shared" si="5"/>
        <v>17093.751</v>
      </c>
      <c r="J83" s="25">
        <f t="shared" si="5"/>
        <v>20801.8</v>
      </c>
      <c r="K83" s="25">
        <f t="shared" si="5"/>
        <v>19421.8</v>
      </c>
      <c r="L83" s="25"/>
      <c r="M83" s="25">
        <v>19052.599999999999</v>
      </c>
      <c r="N83" s="140">
        <v>20587</v>
      </c>
      <c r="O83" s="25">
        <v>26272.5</v>
      </c>
      <c r="P83" s="113">
        <v>30479</v>
      </c>
      <c r="Q83" s="113">
        <v>32992.699999999997</v>
      </c>
      <c r="S83" s="91"/>
      <c r="U83" s="91"/>
    </row>
    <row r="84" spans="1:22" x14ac:dyDescent="0.2">
      <c r="E84" s="12"/>
      <c r="M84" s="57"/>
      <c r="S84" s="57"/>
    </row>
    <row r="85" spans="1:22" x14ac:dyDescent="0.2">
      <c r="A85" s="38" t="s">
        <v>27</v>
      </c>
      <c r="B85" s="28">
        <v>65.91</v>
      </c>
      <c r="C85" s="28">
        <v>87.231999999999999</v>
      </c>
      <c r="D85" s="28">
        <v>109.047</v>
      </c>
      <c r="E85" s="28">
        <v>167.70399999999998</v>
      </c>
      <c r="F85" s="28">
        <v>252.029</v>
      </c>
      <c r="G85" s="28">
        <v>359.46900000000005</v>
      </c>
      <c r="H85" s="28">
        <v>429.84100000000001</v>
      </c>
      <c r="I85" s="28">
        <v>370.90800000000002</v>
      </c>
      <c r="J85" s="28">
        <v>362.61799999999999</v>
      </c>
      <c r="K85" s="28">
        <v>608.48800000000006</v>
      </c>
      <c r="L85" s="135">
        <v>597.20000000000005</v>
      </c>
      <c r="M85" s="119">
        <v>-114.9</v>
      </c>
      <c r="N85" s="119">
        <v>351.3</v>
      </c>
      <c r="O85" s="119">
        <v>580.70000000000005</v>
      </c>
      <c r="P85" s="119">
        <v>347.8</v>
      </c>
      <c r="Q85" s="119">
        <v>564.10000000000014</v>
      </c>
    </row>
    <row r="86" spans="1:22" x14ac:dyDescent="0.2">
      <c r="A86" s="38"/>
      <c r="B86" s="110"/>
      <c r="C86" s="110"/>
      <c r="D86" s="110"/>
      <c r="E86" s="110"/>
      <c r="F86" s="110"/>
      <c r="G86" s="110"/>
      <c r="H86" s="110"/>
      <c r="I86" s="110"/>
      <c r="J86" s="110"/>
      <c r="K86" s="110"/>
      <c r="L86" s="110"/>
    </row>
    <row r="87" spans="1:22" x14ac:dyDescent="0.2">
      <c r="A87" s="38" t="s">
        <v>32</v>
      </c>
      <c r="B87" s="28">
        <v>65.91</v>
      </c>
      <c r="C87" s="28">
        <v>87.206999999999994</v>
      </c>
      <c r="D87" s="28">
        <v>109.047</v>
      </c>
      <c r="E87" s="28">
        <v>150.74399999999997</v>
      </c>
      <c r="F87" s="28">
        <v>182.24799999999999</v>
      </c>
      <c r="G87" s="28">
        <v>271.83100000000002</v>
      </c>
      <c r="H87" s="28">
        <v>372.78000000000003</v>
      </c>
      <c r="I87" s="28">
        <v>355.54500000000002</v>
      </c>
      <c r="J87" s="28">
        <v>348.6</v>
      </c>
      <c r="K87" s="28">
        <v>325.39999999999998</v>
      </c>
      <c r="L87" s="135">
        <v>294.3</v>
      </c>
      <c r="M87" s="119">
        <v>295.60000000000002</v>
      </c>
      <c r="N87" s="119">
        <v>363.8</v>
      </c>
      <c r="O87" s="119">
        <v>431.50000000000006</v>
      </c>
      <c r="P87" s="119">
        <v>346.6</v>
      </c>
      <c r="Q87" s="119">
        <v>498.20000000000016</v>
      </c>
    </row>
    <row r="88" spans="1:22" x14ac:dyDescent="0.2">
      <c r="A88" s="38"/>
      <c r="B88" s="28"/>
      <c r="C88" s="28"/>
      <c r="D88" s="28"/>
      <c r="E88" s="28"/>
      <c r="F88" s="28"/>
      <c r="G88" s="28"/>
      <c r="H88" s="28"/>
      <c r="I88" s="28"/>
      <c r="J88" s="28"/>
      <c r="K88" s="28"/>
      <c r="L88" s="28"/>
    </row>
    <row r="89" spans="1:22" x14ac:dyDescent="0.2">
      <c r="A89" s="48" t="s">
        <v>10</v>
      </c>
      <c r="B89" s="102">
        <v>5.1100000000000003</v>
      </c>
      <c r="C89" s="102">
        <v>5.61</v>
      </c>
      <c r="D89" s="103">
        <v>6.85</v>
      </c>
      <c r="E89" s="102">
        <v>10.28</v>
      </c>
      <c r="F89" s="102">
        <v>14.71</v>
      </c>
      <c r="G89" s="102">
        <v>17.89</v>
      </c>
      <c r="H89" s="102">
        <v>20.27</v>
      </c>
      <c r="I89" s="102">
        <v>14.96</v>
      </c>
      <c r="J89" s="102">
        <v>14.36</v>
      </c>
      <c r="K89" s="102">
        <v>24.65</v>
      </c>
      <c r="L89" s="80">
        <v>23.976869517445039</v>
      </c>
      <c r="M89" s="80">
        <v>-5.1769766070979983</v>
      </c>
      <c r="N89" s="80">
        <v>11.54</v>
      </c>
      <c r="O89" s="80">
        <v>18.600000000000001</v>
      </c>
      <c r="P89" s="80">
        <v>9.1999999999999993</v>
      </c>
      <c r="Q89" s="80">
        <v>16</v>
      </c>
    </row>
    <row r="90" spans="1:22" x14ac:dyDescent="0.2">
      <c r="A90" s="48"/>
      <c r="B90" s="102"/>
      <c r="C90" s="102"/>
      <c r="D90" s="103"/>
      <c r="E90" s="102"/>
      <c r="F90" s="102"/>
      <c r="G90" s="102"/>
      <c r="H90" s="102"/>
      <c r="I90" s="102"/>
      <c r="J90" s="102"/>
      <c r="K90" s="102"/>
      <c r="L90" s="102"/>
    </row>
    <row r="91" spans="1:22" x14ac:dyDescent="0.2">
      <c r="A91" s="1" t="s">
        <v>9</v>
      </c>
      <c r="B91" s="102">
        <v>498.3</v>
      </c>
      <c r="C91" s="102">
        <v>488</v>
      </c>
      <c r="D91" s="103">
        <v>432.7</v>
      </c>
      <c r="E91" s="103">
        <v>638.4</v>
      </c>
      <c r="F91" s="65">
        <v>1045.8</v>
      </c>
      <c r="G91" s="65">
        <v>1771.857</v>
      </c>
      <c r="H91" s="65">
        <v>2245.3420000000001</v>
      </c>
      <c r="I91" s="65">
        <v>3405.61</v>
      </c>
      <c r="J91" s="65">
        <v>3691.86</v>
      </c>
      <c r="K91" s="65">
        <v>4200.1859999999997</v>
      </c>
      <c r="L91" s="66">
        <v>4171.5</v>
      </c>
      <c r="M91" s="119">
        <v>5079.1000000000004</v>
      </c>
      <c r="N91" s="119">
        <v>5398.3</v>
      </c>
      <c r="O91" s="119">
        <v>6443.6</v>
      </c>
      <c r="P91" s="119">
        <v>6325.4</v>
      </c>
      <c r="Q91" s="119">
        <v>6432</v>
      </c>
    </row>
    <row r="92" spans="1:22" x14ac:dyDescent="0.2">
      <c r="A92" s="92"/>
    </row>
    <row r="93" spans="1:22" x14ac:dyDescent="0.2">
      <c r="A93" s="7" t="s">
        <v>15</v>
      </c>
      <c r="B93" s="102">
        <v>34.700000000000003</v>
      </c>
      <c r="C93" s="102">
        <v>17.5</v>
      </c>
      <c r="D93" s="102">
        <v>20.6</v>
      </c>
      <c r="E93" s="102">
        <v>28.7</v>
      </c>
      <c r="F93" s="102">
        <v>26.1</v>
      </c>
      <c r="G93" s="102">
        <v>29.3</v>
      </c>
      <c r="H93" s="102">
        <v>21.3</v>
      </c>
      <c r="I93" s="102">
        <v>14.2</v>
      </c>
      <c r="J93" s="102">
        <v>9.6999999999999993</v>
      </c>
      <c r="K93" s="102">
        <v>15.7</v>
      </c>
      <c r="L93" s="116">
        <v>16.33864019858942</v>
      </c>
      <c r="M93" s="133">
        <v>-3.214334735775433</v>
      </c>
      <c r="N93" s="133">
        <v>6.4197334310673284</v>
      </c>
      <c r="O93" s="133">
        <v>10.769155848433527</v>
      </c>
      <c r="P93" s="134">
        <v>5.3</v>
      </c>
      <c r="Q93" s="134">
        <v>9.1</v>
      </c>
      <c r="R93" s="129"/>
      <c r="S93" s="128"/>
    </row>
    <row r="94" spans="1:22" x14ac:dyDescent="0.2">
      <c r="M94" s="128"/>
      <c r="N94" s="129"/>
      <c r="O94" s="129"/>
      <c r="P94" s="129"/>
      <c r="Q94" s="129"/>
      <c r="R94" s="129"/>
      <c r="S94" s="128"/>
      <c r="U94" s="57"/>
      <c r="V94" s="57"/>
    </row>
    <row r="95" spans="1:22" x14ac:dyDescent="0.2">
      <c r="A95" s="48" t="s">
        <v>26</v>
      </c>
      <c r="B95" s="102">
        <v>32.049999999999997</v>
      </c>
      <c r="C95" s="102">
        <v>34.1</v>
      </c>
      <c r="D95" s="102">
        <v>37.5</v>
      </c>
      <c r="E95" s="102">
        <v>56.29</v>
      </c>
      <c r="F95" s="102">
        <v>71.437305304529289</v>
      </c>
      <c r="G95" s="102">
        <v>100</v>
      </c>
      <c r="H95" s="102">
        <v>114.9</v>
      </c>
      <c r="I95" s="102">
        <v>144.56</v>
      </c>
      <c r="J95" s="102">
        <v>154.19999999999999</v>
      </c>
      <c r="K95" s="102">
        <v>171</v>
      </c>
      <c r="L95" s="28">
        <v>167.33317911880849</v>
      </c>
      <c r="M95" s="119">
        <v>179.74949948616018</v>
      </c>
      <c r="N95" s="119">
        <v>190.82</v>
      </c>
      <c r="O95" s="119">
        <v>200.05</v>
      </c>
      <c r="P95" s="119">
        <v>193.4</v>
      </c>
      <c r="Q95" s="119">
        <v>196.6</v>
      </c>
    </row>
    <row r="96" spans="1:22" x14ac:dyDescent="0.2">
      <c r="A96" s="48"/>
      <c r="B96" s="102"/>
      <c r="C96" s="102"/>
      <c r="D96" s="102"/>
      <c r="E96" s="102"/>
      <c r="F96" s="102"/>
      <c r="G96" s="102"/>
      <c r="H96" s="102"/>
      <c r="I96" s="102"/>
      <c r="J96" s="102"/>
      <c r="K96" s="102"/>
      <c r="L96" s="102"/>
    </row>
    <row r="97" spans="1:20" x14ac:dyDescent="0.2">
      <c r="A97" s="6" t="s">
        <v>7</v>
      </c>
      <c r="B97" s="95">
        <v>29</v>
      </c>
      <c r="C97" s="95">
        <v>26.9</v>
      </c>
      <c r="D97" s="95">
        <v>23.757512832465487</v>
      </c>
      <c r="E97" s="95">
        <v>18.2</v>
      </c>
      <c r="F97" s="95">
        <v>22.5</v>
      </c>
      <c r="G97" s="95">
        <v>30.8</v>
      </c>
      <c r="H97" s="95">
        <v>31.7</v>
      </c>
      <c r="I97" s="95">
        <v>23.7</v>
      </c>
      <c r="J97" s="95">
        <v>21</v>
      </c>
      <c r="K97" s="95">
        <v>23</v>
      </c>
      <c r="L97" s="80">
        <v>23</v>
      </c>
      <c r="M97" s="80">
        <v>17</v>
      </c>
      <c r="N97" s="80">
        <v>13</v>
      </c>
      <c r="O97" s="80">
        <v>15.1</v>
      </c>
      <c r="P97" s="28">
        <v>22.7</v>
      </c>
      <c r="Q97" s="28">
        <v>23.1</v>
      </c>
      <c r="S97" s="57"/>
    </row>
    <row r="98" spans="1:20" x14ac:dyDescent="0.2">
      <c r="A98" s="1"/>
      <c r="M98" s="57"/>
      <c r="S98" s="57"/>
    </row>
    <row r="99" spans="1:20" x14ac:dyDescent="0.2">
      <c r="A99" s="1" t="s">
        <v>8</v>
      </c>
      <c r="B99" s="58">
        <v>3346</v>
      </c>
      <c r="C99" s="58">
        <v>3828</v>
      </c>
      <c r="D99" s="16">
        <v>4030</v>
      </c>
      <c r="E99" s="16">
        <v>6500</v>
      </c>
      <c r="F99" s="16">
        <v>10620</v>
      </c>
      <c r="G99" s="16">
        <v>11100</v>
      </c>
      <c r="H99" s="16">
        <v>11600</v>
      </c>
      <c r="I99" s="16">
        <v>12300</v>
      </c>
      <c r="J99" s="16">
        <v>13600</v>
      </c>
      <c r="K99" s="16">
        <v>13800</v>
      </c>
      <c r="L99" s="112">
        <v>13800</v>
      </c>
      <c r="M99" s="132">
        <v>16200</v>
      </c>
      <c r="N99" s="132">
        <v>22900</v>
      </c>
      <c r="O99" s="132">
        <v>22000</v>
      </c>
      <c r="P99" s="132">
        <v>19800</v>
      </c>
      <c r="Q99" s="132">
        <v>25200</v>
      </c>
      <c r="S99" s="57"/>
    </row>
    <row r="100" spans="1:20" x14ac:dyDescent="0.2">
      <c r="A100" s="1"/>
      <c r="D100" s="16"/>
      <c r="E100" s="16"/>
      <c r="F100" s="16"/>
      <c r="G100" s="16"/>
      <c r="H100" s="16"/>
      <c r="I100" s="16"/>
      <c r="J100" s="16"/>
      <c r="K100" s="16"/>
      <c r="L100" s="16"/>
      <c r="M100" s="57"/>
      <c r="S100" s="57"/>
    </row>
    <row r="101" spans="1:20" s="7" customFormat="1" x14ac:dyDescent="0.2">
      <c r="A101" s="33"/>
      <c r="B101" s="58"/>
      <c r="C101" s="58"/>
      <c r="D101" s="33"/>
      <c r="E101" s="33"/>
      <c r="F101" s="33"/>
      <c r="G101" s="33"/>
      <c r="H101" s="33"/>
      <c r="I101" s="33"/>
      <c r="J101" s="33"/>
      <c r="K101" s="33"/>
      <c r="L101" s="33"/>
      <c r="M101" s="59"/>
      <c r="N101" s="59"/>
      <c r="O101" s="59"/>
      <c r="P101" s="59"/>
      <c r="Q101" s="59"/>
      <c r="R101" s="59"/>
      <c r="S101" s="33"/>
      <c r="T101" s="33"/>
    </row>
    <row r="102" spans="1:20" s="7" customFormat="1" x14ac:dyDescent="0.2">
      <c r="A102" s="111" t="s">
        <v>45</v>
      </c>
      <c r="B102" s="58"/>
      <c r="C102" s="58"/>
      <c r="D102" s="33"/>
      <c r="E102" s="33"/>
      <c r="F102" s="33"/>
      <c r="G102" s="33"/>
      <c r="H102" s="33"/>
      <c r="M102" s="59"/>
      <c r="N102" s="59"/>
      <c r="O102" s="59"/>
      <c r="P102" s="59"/>
      <c r="Q102" s="59"/>
      <c r="R102" s="59"/>
      <c r="S102" s="33"/>
      <c r="T102" s="33"/>
    </row>
    <row r="103" spans="1:20" s="7" customFormat="1" ht="37.5" customHeight="1" x14ac:dyDescent="0.2">
      <c r="A103" s="151" t="s">
        <v>49</v>
      </c>
      <c r="B103" s="152"/>
      <c r="C103" s="152"/>
      <c r="D103" s="152"/>
      <c r="E103" s="152"/>
      <c r="F103" s="152"/>
      <c r="G103" s="152"/>
      <c r="H103" s="152"/>
      <c r="I103" s="152"/>
      <c r="J103" s="152"/>
      <c r="K103" s="152"/>
      <c r="L103" s="152"/>
      <c r="M103" s="152"/>
      <c r="N103" s="152"/>
      <c r="O103" s="152"/>
      <c r="P103" s="152"/>
      <c r="Q103" s="152"/>
      <c r="R103" s="59"/>
      <c r="S103" s="33"/>
      <c r="T103" s="33"/>
    </row>
    <row r="104" spans="1:20" s="7" customFormat="1" ht="15.75" customHeight="1" x14ac:dyDescent="0.2">
      <c r="A104" s="153" t="s">
        <v>44</v>
      </c>
      <c r="B104" s="152"/>
      <c r="C104" s="152"/>
      <c r="D104" s="152"/>
      <c r="E104" s="152"/>
      <c r="F104" s="152"/>
      <c r="G104" s="152"/>
      <c r="H104" s="152"/>
      <c r="I104" s="152"/>
      <c r="J104" s="152"/>
      <c r="K104" s="152"/>
      <c r="L104" s="152"/>
      <c r="M104" s="152"/>
      <c r="N104" s="152"/>
      <c r="O104" s="152"/>
      <c r="P104" s="152"/>
      <c r="Q104" s="152"/>
      <c r="R104" s="59"/>
      <c r="S104" s="33"/>
      <c r="T104" s="33"/>
    </row>
    <row r="105" spans="1:20" s="7" customFormat="1" x14ac:dyDescent="0.2">
      <c r="A105" s="33"/>
      <c r="B105" s="58"/>
      <c r="C105" s="58"/>
      <c r="D105" s="33"/>
      <c r="E105" s="33"/>
      <c r="F105" s="33"/>
      <c r="G105" s="33"/>
      <c r="H105" s="33"/>
      <c r="I105" s="33"/>
      <c r="J105" s="33"/>
      <c r="K105" s="33"/>
      <c r="L105" s="33"/>
      <c r="M105" s="33"/>
      <c r="N105" s="57"/>
      <c r="O105" s="57"/>
      <c r="P105" s="57"/>
      <c r="Q105" s="57"/>
      <c r="R105" s="57"/>
      <c r="S105" s="33"/>
      <c r="T105" s="33"/>
    </row>
    <row r="106" spans="1:20" s="7" customFormat="1" x14ac:dyDescent="0.2">
      <c r="A106" s="33"/>
      <c r="B106" s="58"/>
      <c r="C106" s="58"/>
      <c r="D106" s="33"/>
      <c r="E106" s="33"/>
      <c r="F106" s="33"/>
      <c r="G106" s="33"/>
      <c r="H106" s="33"/>
      <c r="I106" s="33"/>
      <c r="J106" s="33"/>
      <c r="K106" s="33"/>
      <c r="L106" s="33"/>
      <c r="M106" s="33"/>
      <c r="N106" s="57"/>
      <c r="O106" s="57"/>
      <c r="P106" s="57"/>
      <c r="Q106" s="57"/>
      <c r="R106" s="57"/>
      <c r="S106" s="33"/>
      <c r="T106" s="33"/>
    </row>
    <row r="107" spans="1:20" s="7" customFormat="1" x14ac:dyDescent="0.2">
      <c r="A107" s="33"/>
      <c r="B107" s="58"/>
      <c r="C107" s="58"/>
      <c r="D107" s="33"/>
      <c r="E107" s="33"/>
      <c r="F107" s="33"/>
      <c r="G107" s="33"/>
      <c r="H107" s="33"/>
      <c r="I107" s="33"/>
      <c r="J107" s="33"/>
      <c r="K107" s="33"/>
      <c r="L107" s="33"/>
      <c r="M107" s="33"/>
      <c r="N107" s="57"/>
      <c r="O107" s="57"/>
      <c r="P107" s="57"/>
      <c r="Q107" s="57"/>
      <c r="R107" s="57"/>
      <c r="S107" s="33"/>
      <c r="T107" s="33"/>
    </row>
    <row r="108" spans="1:20" s="7" customFormat="1" x14ac:dyDescent="0.2">
      <c r="A108" s="33"/>
      <c r="B108" s="58"/>
      <c r="C108" s="58"/>
      <c r="D108" s="33"/>
      <c r="E108" s="33"/>
      <c r="F108" s="33"/>
      <c r="G108" s="33"/>
      <c r="H108" s="33"/>
      <c r="I108" s="33"/>
      <c r="J108" s="33"/>
      <c r="K108" s="33"/>
      <c r="L108" s="33"/>
      <c r="M108" s="33"/>
      <c r="N108" s="57"/>
      <c r="O108" s="57"/>
      <c r="P108" s="57"/>
      <c r="Q108" s="57"/>
      <c r="R108" s="57"/>
      <c r="S108" s="33"/>
      <c r="T108" s="33"/>
    </row>
    <row r="109" spans="1:20" s="7" customFormat="1" x14ac:dyDescent="0.2">
      <c r="A109" s="33"/>
      <c r="B109" s="58"/>
      <c r="C109" s="58"/>
      <c r="D109" s="33"/>
      <c r="E109" s="33"/>
      <c r="F109" s="33"/>
      <c r="G109" s="33"/>
      <c r="H109" s="33"/>
      <c r="I109" s="33"/>
      <c r="J109" s="33"/>
      <c r="K109" s="33"/>
      <c r="L109" s="33"/>
      <c r="M109" s="33"/>
      <c r="N109" s="57"/>
      <c r="O109" s="57"/>
      <c r="P109" s="57"/>
      <c r="Q109" s="57"/>
      <c r="R109" s="57"/>
      <c r="S109" s="33"/>
      <c r="T109" s="33"/>
    </row>
    <row r="110" spans="1:20" s="7" customFormat="1" x14ac:dyDescent="0.2">
      <c r="A110" s="33"/>
      <c r="B110" s="58"/>
      <c r="C110" s="58"/>
      <c r="D110" s="33"/>
      <c r="E110" s="33"/>
      <c r="F110" s="33"/>
      <c r="G110" s="33"/>
      <c r="H110" s="33"/>
      <c r="I110" s="33"/>
      <c r="J110" s="33"/>
      <c r="K110" s="33"/>
      <c r="L110" s="33"/>
      <c r="M110" s="33"/>
      <c r="N110" s="57"/>
      <c r="O110" s="57"/>
      <c r="P110" s="57"/>
      <c r="Q110" s="57"/>
      <c r="R110" s="57"/>
      <c r="S110" s="33"/>
      <c r="T110" s="57"/>
    </row>
    <row r="111" spans="1:20" x14ac:dyDescent="0.2">
      <c r="T111" s="57"/>
    </row>
    <row r="112" spans="1:20" x14ac:dyDescent="0.2">
      <c r="T112" s="57"/>
    </row>
    <row r="113" spans="20:20" x14ac:dyDescent="0.2">
      <c r="T113" s="57"/>
    </row>
    <row r="114" spans="20:20" x14ac:dyDescent="0.2">
      <c r="T114" s="9"/>
    </row>
    <row r="121" spans="20:20" x14ac:dyDescent="0.2">
      <c r="T121" s="7"/>
    </row>
    <row r="124" spans="20:20" x14ac:dyDescent="0.2">
      <c r="T124" s="104"/>
    </row>
    <row r="125" spans="20:20" x14ac:dyDescent="0.2">
      <c r="T125" s="104"/>
    </row>
    <row r="126" spans="20:20" x14ac:dyDescent="0.2">
      <c r="T126" s="104"/>
    </row>
    <row r="127" spans="20:20" x14ac:dyDescent="0.2">
      <c r="T127" s="104"/>
    </row>
    <row r="130" spans="1:24" hidden="1" outlineLevel="1" x14ac:dyDescent="0.2"/>
    <row r="131" spans="1:24" hidden="1" outlineLevel="1" x14ac:dyDescent="0.2"/>
    <row r="132" spans="1:24" collapsed="1" x14ac:dyDescent="0.2"/>
    <row r="139" spans="1:24" x14ac:dyDescent="0.2">
      <c r="U139" s="57"/>
      <c r="V139" s="57"/>
      <c r="W139" s="57"/>
      <c r="X139" s="57"/>
    </row>
    <row r="140" spans="1:24" x14ac:dyDescent="0.2">
      <c r="U140" s="57"/>
      <c r="V140" s="57"/>
      <c r="W140" s="57"/>
      <c r="X140" s="57"/>
    </row>
    <row r="141" spans="1:24" x14ac:dyDescent="0.2">
      <c r="U141" s="57"/>
      <c r="V141" s="57"/>
      <c r="W141" s="57"/>
      <c r="X141" s="57"/>
    </row>
    <row r="142" spans="1:24" x14ac:dyDescent="0.2">
      <c r="U142" s="57"/>
      <c r="V142" s="57"/>
      <c r="W142" s="57"/>
      <c r="X142" s="57"/>
    </row>
    <row r="143" spans="1:24" s="7" customFormat="1" x14ac:dyDescent="0.2">
      <c r="A143" s="33"/>
      <c r="B143" s="58"/>
      <c r="C143" s="58"/>
      <c r="D143" s="33"/>
      <c r="E143" s="33"/>
      <c r="F143" s="33"/>
      <c r="G143" s="33"/>
      <c r="H143" s="33"/>
      <c r="I143" s="33"/>
      <c r="J143" s="33"/>
      <c r="K143" s="33"/>
      <c r="L143" s="33"/>
      <c r="M143" s="33"/>
      <c r="N143" s="57"/>
      <c r="O143" s="57"/>
      <c r="P143" s="57"/>
      <c r="Q143" s="57"/>
      <c r="R143" s="57"/>
      <c r="S143" s="33"/>
      <c r="T143" s="33"/>
      <c r="U143" s="9"/>
      <c r="V143" s="57"/>
      <c r="W143" s="57"/>
      <c r="X143" s="57"/>
    </row>
    <row r="146" spans="1:24" x14ac:dyDescent="0.2">
      <c r="U146" s="57"/>
      <c r="V146" s="57"/>
      <c r="W146" s="57"/>
      <c r="X146" s="57"/>
    </row>
    <row r="147" spans="1:24" x14ac:dyDescent="0.2">
      <c r="U147" s="57"/>
      <c r="V147" s="57"/>
      <c r="W147" s="57"/>
      <c r="X147" s="57"/>
    </row>
    <row r="148" spans="1:24" x14ac:dyDescent="0.2">
      <c r="U148" s="57"/>
      <c r="V148" s="57"/>
      <c r="W148" s="57"/>
      <c r="X148" s="57"/>
    </row>
    <row r="149" spans="1:24" x14ac:dyDescent="0.2">
      <c r="U149" s="57"/>
      <c r="V149" s="57"/>
      <c r="W149" s="57"/>
      <c r="X149" s="57"/>
    </row>
    <row r="150" spans="1:24" s="7" customFormat="1" x14ac:dyDescent="0.2">
      <c r="A150" s="33"/>
      <c r="B150" s="58"/>
      <c r="C150" s="58"/>
      <c r="D150" s="33"/>
      <c r="E150" s="33"/>
      <c r="F150" s="33"/>
      <c r="G150" s="33"/>
      <c r="H150" s="33"/>
      <c r="I150" s="33"/>
      <c r="J150" s="33"/>
      <c r="K150" s="33"/>
      <c r="L150" s="33"/>
      <c r="M150" s="33"/>
      <c r="N150" s="57"/>
      <c r="O150" s="57"/>
      <c r="P150" s="57"/>
      <c r="Q150" s="57"/>
      <c r="R150" s="57"/>
      <c r="S150" s="33"/>
      <c r="T150" s="33"/>
      <c r="U150" s="9"/>
      <c r="V150" s="9"/>
      <c r="W150" s="57"/>
      <c r="X150" s="57"/>
    </row>
    <row r="152" spans="1:24" hidden="1" x14ac:dyDescent="0.2"/>
    <row r="153" spans="1:24" s="104" customFormat="1" hidden="1" x14ac:dyDescent="0.2">
      <c r="A153" s="33"/>
      <c r="B153" s="58"/>
      <c r="C153" s="58"/>
      <c r="D153" s="33"/>
      <c r="E153" s="33"/>
      <c r="F153" s="33"/>
      <c r="G153" s="33"/>
      <c r="H153" s="33"/>
      <c r="I153" s="33"/>
      <c r="J153" s="33"/>
      <c r="K153" s="33"/>
      <c r="L153" s="33"/>
      <c r="M153" s="33"/>
      <c r="N153" s="57"/>
      <c r="O153" s="57"/>
      <c r="P153" s="57"/>
      <c r="Q153" s="57"/>
      <c r="R153" s="57"/>
      <c r="S153" s="33"/>
      <c r="T153" s="33"/>
    </row>
    <row r="154" spans="1:24" s="104" customFormat="1" hidden="1" x14ac:dyDescent="0.2">
      <c r="A154" s="33"/>
      <c r="B154" s="58"/>
      <c r="C154" s="58"/>
      <c r="D154" s="33"/>
      <c r="E154" s="33"/>
      <c r="F154" s="33"/>
      <c r="G154" s="33"/>
      <c r="H154" s="33"/>
      <c r="I154" s="33"/>
      <c r="J154" s="33"/>
      <c r="K154" s="33"/>
      <c r="L154" s="33"/>
      <c r="M154" s="33"/>
      <c r="N154" s="57"/>
      <c r="O154" s="57"/>
      <c r="P154" s="57"/>
      <c r="Q154" s="57"/>
      <c r="R154" s="57"/>
      <c r="S154" s="33"/>
      <c r="T154" s="33"/>
    </row>
    <row r="155" spans="1:24" s="104" customFormat="1" hidden="1" x14ac:dyDescent="0.2">
      <c r="A155" s="33"/>
      <c r="B155" s="58"/>
      <c r="C155" s="58"/>
      <c r="D155" s="33"/>
      <c r="E155" s="33"/>
      <c r="F155" s="33"/>
      <c r="G155" s="33"/>
      <c r="H155" s="33"/>
      <c r="I155" s="33"/>
      <c r="J155" s="33"/>
      <c r="K155" s="33"/>
      <c r="L155" s="33"/>
      <c r="M155" s="33"/>
      <c r="N155" s="57"/>
      <c r="O155" s="57"/>
      <c r="P155" s="57"/>
      <c r="Q155" s="57"/>
      <c r="R155" s="57"/>
      <c r="S155" s="33"/>
      <c r="T155" s="33"/>
    </row>
    <row r="156" spans="1:24" s="104" customFormat="1" hidden="1" x14ac:dyDescent="0.2">
      <c r="A156" s="33"/>
      <c r="B156" s="58"/>
      <c r="C156" s="58"/>
      <c r="D156" s="33"/>
      <c r="E156" s="33"/>
      <c r="F156" s="33"/>
      <c r="G156" s="33"/>
      <c r="H156" s="33"/>
      <c r="I156" s="33"/>
      <c r="J156" s="33"/>
      <c r="K156" s="33"/>
      <c r="L156" s="33"/>
      <c r="M156" s="33"/>
      <c r="N156" s="57"/>
      <c r="O156" s="57"/>
      <c r="P156" s="57"/>
      <c r="Q156" s="57"/>
      <c r="R156" s="57"/>
      <c r="S156" s="33"/>
      <c r="T156" s="33"/>
    </row>
    <row r="166" ht="15" customHeight="1" x14ac:dyDescent="0.2"/>
    <row r="167" ht="15" customHeight="1" x14ac:dyDescent="0.2"/>
  </sheetData>
  <mergeCells count="2">
    <mergeCell ref="A103:Q103"/>
    <mergeCell ref="A104:Q104"/>
  </mergeCells>
  <phoneticPr fontId="3" type="noConversion"/>
  <pageMargins left="0.74803149606299213" right="0.74803149606299213" top="0.98425196850393704" bottom="0.98425196850393704" header="0.51181102362204722" footer="0.51181102362204722"/>
  <pageSetup paperSize="9" scale="62" fitToHeight="0" orientation="landscape" r:id="rId1"/>
  <headerFooter alignWithMargins="0"/>
  <ignoredErrors>
    <ignoredError sqref="E7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B23" sqref="B23"/>
    </sheetView>
  </sheetViews>
  <sheetFormatPr defaultRowHeight="12.75" x14ac:dyDescent="0.2"/>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FY2005-CY2019 DATA</vt:lpstr>
      <vt:lpstr>Sheet1</vt:lpstr>
      <vt:lpstr>Sheet2</vt:lpstr>
    </vt:vector>
  </TitlesOfParts>
  <Company>Olam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chow.hunghoeng</dc:creator>
  <cp:lastModifiedBy>Hung Hoeng</cp:lastModifiedBy>
  <cp:lastPrinted>2014-09-29T07:24:22Z</cp:lastPrinted>
  <dcterms:created xsi:type="dcterms:W3CDTF">2006-05-31T03:20:09Z</dcterms:created>
  <dcterms:modified xsi:type="dcterms:W3CDTF">2020-09-30T10:26:11Z</dcterms:modified>
</cp:coreProperties>
</file>